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ajnica\Desktop\Documents (2)\MOJI DOKUMENTI\RAČUNOVODSTVO\IZVRŠENJE PRORAČUNA\2025\"/>
    </mc:Choice>
  </mc:AlternateContent>
  <xr:revisionPtr revIDLastSave="0" documentId="13_ncr:1_{69B44830-D245-440A-8D61-CCE66DF0158B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SAŽETAK" sheetId="1" r:id="rId1"/>
    <sheet name="PREMA EKONOMSKOJ KLASIFIKACIJI" sheetId="2" r:id="rId2"/>
    <sheet name="PREMA IZVORIMA FINANCIRANJA" sheetId="3" r:id="rId3"/>
    <sheet name="PREMA FUNKCIJSKOJ KLASIFIKACIJI" sheetId="4" r:id="rId4"/>
    <sheet name="POSEBAN DIO" sheetId="5" r:id="rId5"/>
  </sheets>
  <calcPr calcId="191029"/>
</workbook>
</file>

<file path=xl/calcChain.xml><?xml version="1.0" encoding="utf-8"?>
<calcChain xmlns="http://schemas.openxmlformats.org/spreadsheetml/2006/main">
  <c r="D77" i="2" l="1"/>
  <c r="D76" i="2" s="1"/>
  <c r="D66" i="2"/>
  <c r="D35" i="2"/>
  <c r="D71" i="2" l="1"/>
  <c r="G8" i="2" l="1"/>
  <c r="G9" i="2"/>
  <c r="G10" i="2"/>
  <c r="G11" i="2"/>
  <c r="G12" i="2"/>
  <c r="G18" i="2"/>
  <c r="G19" i="2"/>
  <c r="G20" i="2"/>
  <c r="G21" i="2"/>
  <c r="G22" i="2"/>
  <c r="G23" i="2"/>
  <c r="G24" i="2"/>
  <c r="G25" i="2"/>
  <c r="G26" i="2"/>
  <c r="G27" i="2"/>
  <c r="G28" i="2"/>
  <c r="G29" i="2"/>
  <c r="G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7" i="2"/>
  <c r="D7" i="2"/>
  <c r="D21" i="2"/>
  <c r="D9" i="2"/>
  <c r="D13" i="2"/>
  <c r="D10" i="2"/>
  <c r="D24" i="2"/>
  <c r="C15" i="1" l="1"/>
  <c r="F77" i="5" l="1"/>
  <c r="F78" i="5"/>
  <c r="F79" i="5"/>
  <c r="F80" i="5"/>
  <c r="F81" i="5"/>
  <c r="F82" i="5"/>
  <c r="F83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76" i="5"/>
  <c r="E76" i="5"/>
  <c r="D76" i="5"/>
  <c r="F63" i="5"/>
  <c r="F64" i="5"/>
  <c r="F65" i="5"/>
  <c r="F66" i="5"/>
  <c r="F67" i="5"/>
  <c r="F68" i="5"/>
  <c r="F61" i="5"/>
  <c r="F44" i="5"/>
  <c r="F38" i="5"/>
  <c r="F39" i="5"/>
  <c r="F40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2" i="5"/>
  <c r="F7" i="5"/>
  <c r="E31" i="5"/>
  <c r="F31" i="5" s="1"/>
  <c r="D31" i="5"/>
  <c r="E14" i="5"/>
  <c r="D14" i="5"/>
  <c r="D13" i="5" l="1"/>
  <c r="D12" i="5" s="1"/>
  <c r="E13" i="5"/>
  <c r="F13" i="5" s="1"/>
  <c r="D6" i="5"/>
  <c r="F57" i="5"/>
  <c r="F58" i="5"/>
  <c r="F59" i="5"/>
  <c r="E60" i="5"/>
  <c r="D60" i="5"/>
  <c r="E56" i="5"/>
  <c r="D56" i="5"/>
  <c r="E63" i="5"/>
  <c r="D63" i="5"/>
  <c r="E67" i="5"/>
  <c r="D67" i="5"/>
  <c r="E37" i="5"/>
  <c r="D37" i="5"/>
  <c r="D35" i="5" s="1"/>
  <c r="D34" i="5" s="1"/>
  <c r="D43" i="5"/>
  <c r="F71" i="5"/>
  <c r="F72" i="5"/>
  <c r="F73" i="5"/>
  <c r="F74" i="5"/>
  <c r="E70" i="5"/>
  <c r="E75" i="5" s="1"/>
  <c r="D70" i="5"/>
  <c r="D75" i="5" s="1"/>
  <c r="E92" i="5"/>
  <c r="D92" i="5"/>
  <c r="E78" i="5"/>
  <c r="D78" i="5"/>
  <c r="D77" i="5" s="1"/>
  <c r="E105" i="5"/>
  <c r="D105" i="5"/>
  <c r="E99" i="5"/>
  <c r="D99" i="5"/>
  <c r="E95" i="5"/>
  <c r="D95" i="5"/>
  <c r="F112" i="5"/>
  <c r="F113" i="5"/>
  <c r="F114" i="5"/>
  <c r="F115" i="5"/>
  <c r="F116" i="5"/>
  <c r="F118" i="5"/>
  <c r="F119" i="5"/>
  <c r="F120" i="5"/>
  <c r="F121" i="5"/>
  <c r="F122" i="5"/>
  <c r="F123" i="5"/>
  <c r="F124" i="5"/>
  <c r="F126" i="5"/>
  <c r="F128" i="5"/>
  <c r="E117" i="5"/>
  <c r="D117" i="5"/>
  <c r="E127" i="5"/>
  <c r="D127" i="5"/>
  <c r="E125" i="5"/>
  <c r="D125" i="5"/>
  <c r="E111" i="5"/>
  <c r="D111" i="5"/>
  <c r="F12" i="1"/>
  <c r="F16" i="1"/>
  <c r="F17" i="1"/>
  <c r="F11" i="1"/>
  <c r="E12" i="1"/>
  <c r="E14" i="1"/>
  <c r="E15" i="1"/>
  <c r="E16" i="1"/>
  <c r="E17" i="1"/>
  <c r="E11" i="1"/>
  <c r="D32" i="3"/>
  <c r="D24" i="3" s="1"/>
  <c r="D29" i="3"/>
  <c r="D35" i="3"/>
  <c r="D27" i="3"/>
  <c r="D25" i="3"/>
  <c r="C11" i="1"/>
  <c r="D18" i="3"/>
  <c r="D15" i="3"/>
  <c r="D12" i="3"/>
  <c r="D10" i="3"/>
  <c r="D8" i="3"/>
  <c r="D131" i="5"/>
  <c r="D130" i="5" s="1"/>
  <c r="E131" i="5"/>
  <c r="F132" i="5"/>
  <c r="F133" i="5"/>
  <c r="F138" i="5"/>
  <c r="C29" i="3"/>
  <c r="C32" i="3"/>
  <c r="C24" i="3" s="1"/>
  <c r="C8" i="3"/>
  <c r="C12" i="3"/>
  <c r="E8" i="5" l="1"/>
  <c r="F8" i="5" s="1"/>
  <c r="D42" i="5"/>
  <c r="F43" i="5"/>
  <c r="E35" i="5"/>
  <c r="F37" i="5"/>
  <c r="D5" i="5"/>
  <c r="E12" i="5"/>
  <c r="F12" i="5" s="1"/>
  <c r="D55" i="5"/>
  <c r="E55" i="5"/>
  <c r="F55" i="5" s="1"/>
  <c r="F60" i="5"/>
  <c r="F56" i="5"/>
  <c r="D62" i="5"/>
  <c r="E62" i="5"/>
  <c r="D94" i="5"/>
  <c r="F62" i="5"/>
  <c r="F70" i="5"/>
  <c r="E94" i="5"/>
  <c r="F75" i="5"/>
  <c r="E77" i="5"/>
  <c r="F111" i="5"/>
  <c r="F117" i="5"/>
  <c r="F127" i="5"/>
  <c r="D110" i="5"/>
  <c r="D109" i="5" s="1"/>
  <c r="E110" i="5"/>
  <c r="E109" i="5" s="1"/>
  <c r="F125" i="5"/>
  <c r="D7" i="3"/>
  <c r="F131" i="5"/>
  <c r="E130" i="5"/>
  <c r="F130" i="5" s="1"/>
  <c r="E25" i="3"/>
  <c r="E27" i="3"/>
  <c r="E29" i="3"/>
  <c r="E32" i="3"/>
  <c r="E24" i="3" s="1"/>
  <c r="E35" i="3"/>
  <c r="E7" i="3"/>
  <c r="E18" i="3"/>
  <c r="E15" i="3"/>
  <c r="E12" i="3"/>
  <c r="E10" i="3"/>
  <c r="E8" i="3"/>
  <c r="E34" i="5" l="1"/>
  <c r="F35" i="5"/>
  <c r="D54" i="5"/>
  <c r="D41" i="5"/>
  <c r="F42" i="5"/>
  <c r="E54" i="5"/>
  <c r="F54" i="5" s="1"/>
  <c r="E9" i="5"/>
  <c r="F109" i="5"/>
  <c r="F110" i="5"/>
  <c r="B5" i="4"/>
  <c r="C5" i="4"/>
  <c r="D5" i="4"/>
  <c r="F41" i="5" l="1"/>
  <c r="D11" i="5"/>
  <c r="E6" i="5"/>
  <c r="F9" i="5"/>
  <c r="F34" i="5"/>
  <c r="E11" i="5"/>
  <c r="F11" i="5" s="1"/>
  <c r="D17" i="1"/>
  <c r="D11" i="1"/>
  <c r="D14" i="1"/>
  <c r="G36" i="2"/>
  <c r="G37" i="2"/>
  <c r="G38" i="2"/>
  <c r="G40" i="2"/>
  <c r="G42" i="2"/>
  <c r="G45" i="2"/>
  <c r="G46" i="2"/>
  <c r="G47" i="2"/>
  <c r="G48" i="2"/>
  <c r="G50" i="2"/>
  <c r="G51" i="2"/>
  <c r="G52" i="2"/>
  <c r="G53" i="2"/>
  <c r="G54" i="2"/>
  <c r="G55" i="2"/>
  <c r="G57" i="2"/>
  <c r="G58" i="2"/>
  <c r="G59" i="2"/>
  <c r="G60" i="2"/>
  <c r="G61" i="2"/>
  <c r="G62" i="2"/>
  <c r="G63" i="2"/>
  <c r="G65" i="2"/>
  <c r="G67" i="2"/>
  <c r="G68" i="2"/>
  <c r="G69" i="2"/>
  <c r="G70" i="2"/>
  <c r="G71" i="2"/>
  <c r="G73" i="2"/>
  <c r="G74" i="2"/>
  <c r="G79" i="2"/>
  <c r="G80" i="2"/>
  <c r="G81" i="2"/>
  <c r="G82" i="2"/>
  <c r="G84" i="2"/>
  <c r="F36" i="2"/>
  <c r="F37" i="2"/>
  <c r="F38" i="2"/>
  <c r="F40" i="2"/>
  <c r="F42" i="2"/>
  <c r="F45" i="2"/>
  <c r="F46" i="2"/>
  <c r="F47" i="2"/>
  <c r="F48" i="2"/>
  <c r="F50" i="2"/>
  <c r="F51" i="2"/>
  <c r="F52" i="2"/>
  <c r="F53" i="2"/>
  <c r="F54" i="2"/>
  <c r="F55" i="2"/>
  <c r="F57" i="2"/>
  <c r="F58" i="2"/>
  <c r="F59" i="2"/>
  <c r="F60" i="2"/>
  <c r="F61" i="2"/>
  <c r="F62" i="2"/>
  <c r="F63" i="2"/>
  <c r="F65" i="2"/>
  <c r="F67" i="2"/>
  <c r="F68" i="2"/>
  <c r="F69" i="2"/>
  <c r="F70" i="2"/>
  <c r="F73" i="2"/>
  <c r="F74" i="2"/>
  <c r="F78" i="2"/>
  <c r="F79" i="2"/>
  <c r="F84" i="2"/>
  <c r="F85" i="2"/>
  <c r="E72" i="2"/>
  <c r="E71" i="2"/>
  <c r="D83" i="2"/>
  <c r="E83" i="2"/>
  <c r="E77" i="2"/>
  <c r="E66" i="2"/>
  <c r="E64" i="2"/>
  <c r="E56" i="2"/>
  <c r="E49" i="2"/>
  <c r="E44" i="2"/>
  <c r="F44" i="2" s="1"/>
  <c r="G72" i="2" l="1"/>
  <c r="G83" i="2"/>
  <c r="E76" i="2"/>
  <c r="E5" i="5"/>
  <c r="F5" i="5" s="1"/>
  <c r="F6" i="5"/>
  <c r="E41" i="2"/>
  <c r="E39" i="2"/>
  <c r="E43" i="2"/>
  <c r="E35" i="2"/>
  <c r="D39" i="2"/>
  <c r="D41" i="2"/>
  <c r="D44" i="2"/>
  <c r="D49" i="2"/>
  <c r="G49" i="2" s="1"/>
  <c r="D56" i="2"/>
  <c r="G56" i="2" s="1"/>
  <c r="D64" i="2"/>
  <c r="G64" i="2" s="1"/>
  <c r="G66" i="2"/>
  <c r="D72" i="2"/>
  <c r="C83" i="2"/>
  <c r="F83" i="2" s="1"/>
  <c r="G44" i="2" l="1"/>
  <c r="D43" i="2"/>
  <c r="D75" i="2"/>
  <c r="G41" i="2"/>
  <c r="G76" i="2"/>
  <c r="E75" i="2"/>
  <c r="G43" i="2"/>
  <c r="G39" i="2"/>
  <c r="G77" i="2"/>
  <c r="E34" i="2"/>
  <c r="C77" i="2"/>
  <c r="E33" i="2" l="1"/>
  <c r="G75" i="2"/>
  <c r="C76" i="2"/>
  <c r="F77" i="2"/>
  <c r="C41" i="2"/>
  <c r="F41" i="2" s="1"/>
  <c r="C75" i="2" l="1"/>
  <c r="F75" i="2" s="1"/>
  <c r="F76" i="2"/>
  <c r="E32" i="2"/>
  <c r="C27" i="2"/>
  <c r="C24" i="2"/>
  <c r="C22" i="2"/>
  <c r="C21" i="2" s="1"/>
  <c r="C19" i="2"/>
  <c r="C18" i="2" s="1"/>
  <c r="C16" i="2"/>
  <c r="C15" i="2" s="1"/>
  <c r="E27" i="2" l="1"/>
  <c r="E24" i="2"/>
  <c r="E22" i="2"/>
  <c r="E26" i="2" l="1"/>
  <c r="E21" i="2"/>
  <c r="E19" i="2"/>
  <c r="E10" i="2"/>
  <c r="E9" i="2" l="1"/>
  <c r="E18" i="2"/>
  <c r="E7" i="4"/>
  <c r="F7" i="4"/>
  <c r="E8" i="2" l="1"/>
  <c r="E7" i="2" l="1"/>
  <c r="E6" i="4"/>
  <c r="E5" i="4"/>
  <c r="G35" i="2"/>
  <c r="F25" i="3"/>
  <c r="F26" i="3"/>
  <c r="F27" i="3"/>
  <c r="F28" i="3"/>
  <c r="F30" i="3"/>
  <c r="F31" i="3"/>
  <c r="F32" i="3"/>
  <c r="F33" i="3"/>
  <c r="F34" i="3"/>
  <c r="F36" i="3"/>
  <c r="F8" i="3"/>
  <c r="F9" i="3"/>
  <c r="F11" i="3"/>
  <c r="F13" i="3"/>
  <c r="F14" i="3"/>
  <c r="F16" i="3"/>
  <c r="F17" i="3"/>
  <c r="F18" i="3"/>
  <c r="F19" i="3"/>
  <c r="C35" i="3"/>
  <c r="F35" i="3" s="1"/>
  <c r="F29" i="3"/>
  <c r="C27" i="3"/>
  <c r="C25" i="3"/>
  <c r="C10" i="3"/>
  <c r="F10" i="3" s="1"/>
  <c r="C15" i="3"/>
  <c r="F15" i="3" s="1"/>
  <c r="C18" i="3"/>
  <c r="D34" i="2" l="1"/>
  <c r="D33" i="2" s="1"/>
  <c r="C7" i="3"/>
  <c r="F7" i="3" s="1"/>
  <c r="F24" i="3"/>
  <c r="F12" i="3"/>
  <c r="C72" i="2"/>
  <c r="F72" i="2" s="1"/>
  <c r="C66" i="2"/>
  <c r="F66" i="2" s="1"/>
  <c r="C64" i="2"/>
  <c r="F64" i="2" s="1"/>
  <c r="C56" i="2"/>
  <c r="F56" i="2" s="1"/>
  <c r="C49" i="2"/>
  <c r="F49" i="2" s="1"/>
  <c r="C39" i="2"/>
  <c r="F39" i="2" s="1"/>
  <c r="C35" i="2"/>
  <c r="F35" i="2" s="1"/>
  <c r="D27" i="2"/>
  <c r="C26" i="2"/>
  <c r="D22" i="2"/>
  <c r="D19" i="2"/>
  <c r="D16" i="2"/>
  <c r="E13" i="2"/>
  <c r="C13" i="2"/>
  <c r="C10" i="2"/>
  <c r="G34" i="2" l="1"/>
  <c r="D18" i="2"/>
  <c r="D26" i="2"/>
  <c r="C34" i="2"/>
  <c r="F34" i="2" s="1"/>
  <c r="C9" i="2"/>
  <c r="C43" i="2"/>
  <c r="F43" i="2" s="1"/>
  <c r="C8" i="2"/>
  <c r="C71" i="2"/>
  <c r="F71" i="2" s="1"/>
  <c r="B14" i="1"/>
  <c r="B11" i="1"/>
  <c r="B17" i="1" s="1"/>
  <c r="D32" i="2" l="1"/>
  <c r="G32" i="2" s="1"/>
  <c r="G33" i="2"/>
  <c r="D8" i="2"/>
  <c r="C33" i="2"/>
  <c r="F33" i="2" s="1"/>
  <c r="C7" i="2"/>
  <c r="C32" i="2" l="1"/>
  <c r="F32" i="2" s="1"/>
  <c r="F15" i="1"/>
  <c r="F14" i="1"/>
</calcChain>
</file>

<file path=xl/sharedStrings.xml><?xml version="1.0" encoding="utf-8"?>
<sst xmlns="http://schemas.openxmlformats.org/spreadsheetml/2006/main" count="535" uniqueCount="246">
  <si>
    <t>GODIŠNJI IZVJEŠTAJ O IZVRŠENJU FINANCIJSKOG PLANA ZA 2025. GODINU</t>
  </si>
  <si>
    <t>1. OPĆI DIO</t>
  </si>
  <si>
    <t>1.1. SAŽETAK RAČUNA PRIHODA I RASHODA I RAČUNA FINANCIRANJA</t>
  </si>
  <si>
    <t>A) SAŽETAK RAČUNA PRIHODA I RASHODA</t>
  </si>
  <si>
    <t>Brojčana oznaka i naziv</t>
  </si>
  <si>
    <t>Indeks
 4 / 2</t>
  </si>
  <si>
    <t>Indeks
 4 / 3</t>
  </si>
  <si>
    <t>PRIHODI UKUPNO</t>
  </si>
  <si>
    <t>6 PRIHODI POSLOVANJA</t>
  </si>
  <si>
    <t>7 PRIHODI OD PRODAJE NEFINANCIJSKE IMOVINE</t>
  </si>
  <si>
    <t>RASHODI UKUPNO</t>
  </si>
  <si>
    <t>3 RASHODI POSLOVANJA</t>
  </si>
  <si>
    <t>4 RASHODI ZA NABAVU NEFINANCIJSKE IMOVINE</t>
  </si>
  <si>
    <t>RAZLIKA - VIŠAK / MANJAK</t>
  </si>
  <si>
    <t>B) SAŽETAK RAČUNA FINANCIRANJA</t>
  </si>
  <si>
    <t>Indeks
4 / 2</t>
  </si>
  <si>
    <t>8 PRIMICI OD FINANCIJSKE IMOVINE I ZADUŽIVANJA</t>
  </si>
  <si>
    <t>5 IZDACI ZA FINANCIJSKU IMOVINU I OTPLATE ZAJMOVA</t>
  </si>
  <si>
    <t>NETO FINANCIRANJE</t>
  </si>
  <si>
    <t>C) PRENESENI VIŠAK ILI PRENESENI MANJAK</t>
  </si>
  <si>
    <t>92 UKUPAN DONOS VIŠKA / MANJKA IZ PRETHODNIH GODINA*</t>
  </si>
  <si>
    <t>92 VIŠAK / MANJAK IZ PRETHODNIH GODINA KOJI ĆE SE RASPOREDITI / POKRITI</t>
  </si>
  <si>
    <t>VIŠAK / MANJAK + NETO FINANCIRANJE + PRENESENI REZULTAT</t>
  </si>
  <si>
    <t xml:space="preserve">Napomena:
* Redak UKUPAN DONOS VIŠKA / MANJKA IZ PRETHODNIH GODINA služi kao informacija i ne uzima se u obzir kod uravnoteženja proračuna, već se proračun uravnotežuje retkom VIŠAK / MANJAK IZ PRETHODNIH GODINA KOJI ĆE SE POKRITI / RASPOREDITI.
</t>
  </si>
  <si>
    <t>Plan za 2025. godinu</t>
  </si>
  <si>
    <t>1.2. RAČUN PRIHODA I RASHODA</t>
  </si>
  <si>
    <t xml:space="preserve">1.2.1. IZVJEŠTAJ O PRIHODIMA I RASHODIMA PREMA EKONOMSKOJ KLASIFIKACIJI </t>
  </si>
  <si>
    <t>UKUPNO PRIHODI</t>
  </si>
  <si>
    <t>6</t>
  </si>
  <si>
    <t>Prihodi poslovanja</t>
  </si>
  <si>
    <t>63</t>
  </si>
  <si>
    <t>Pomoći iz inozemstva i od subjekata unutar općeg proračuna</t>
  </si>
  <si>
    <t>636</t>
  </si>
  <si>
    <t>Pomoći proračunskim korisnicima iz proračuna koji im nije nadležan</t>
  </si>
  <si>
    <t>6361</t>
  </si>
  <si>
    <t>Tekuće pomoći proračunskim korisnicima iz proračuna koji im nije nadležan</t>
  </si>
  <si>
    <t>638</t>
  </si>
  <si>
    <t>Pomoći temeljem prijenosa EU sredstava</t>
  </si>
  <si>
    <t>6381</t>
  </si>
  <si>
    <t>64</t>
  </si>
  <si>
    <t>Prihodi od imovine</t>
  </si>
  <si>
    <t>641</t>
  </si>
  <si>
    <t>Prihodi od financijske imovine</t>
  </si>
  <si>
    <t>6413</t>
  </si>
  <si>
    <t>Kamate na oročena sredstva i depozite po viđenju</t>
  </si>
  <si>
    <t>65</t>
  </si>
  <si>
    <t>Prihodi od upravnih i administrativnih pristojbi, pristojbi po posebnim propisima i naknada</t>
  </si>
  <si>
    <t>652</t>
  </si>
  <si>
    <t>Prihodi po posebnim propisima</t>
  </si>
  <si>
    <t>6526</t>
  </si>
  <si>
    <t xml:space="preserve">Ostali nespomenuti prihodi </t>
  </si>
  <si>
    <t>66</t>
  </si>
  <si>
    <t>Prihodi od prodaje proizvoda i robe te pruženih usluga, prihodi od donacija te povrati po protestiranim jamstvima</t>
  </si>
  <si>
    <t>661</t>
  </si>
  <si>
    <t>Prihodi od prodaje proizvoda i robe te pruženih usluga</t>
  </si>
  <si>
    <t>6615</t>
  </si>
  <si>
    <t>Prihodi od pruženih usluga</t>
  </si>
  <si>
    <t>663</t>
  </si>
  <si>
    <t>Donacije od pravnih i fizičkih osoba izvan općeg proračuna te povrat donacija i kapitalnih pomoći po protestiranim jamstvima</t>
  </si>
  <si>
    <t>6631</t>
  </si>
  <si>
    <t>Tekuće donacije</t>
  </si>
  <si>
    <t>67</t>
  </si>
  <si>
    <t>Prihodi iz nadležnog proračuna i od HZZO-a temeljem ugovornih obveza</t>
  </si>
  <si>
    <t>671</t>
  </si>
  <si>
    <t>Prihodi iz nadležnog proračuna za financiranje redovne djelatnosti proračunskih korisnika</t>
  </si>
  <si>
    <t>6711</t>
  </si>
  <si>
    <t>Prihodi iz nadležnog proračuna za financiranje rashoda poslovanja</t>
  </si>
  <si>
    <t>6712</t>
  </si>
  <si>
    <t>Prihodi iz nadležnog proračuna za financiranje rashoda za nabavu nefinancijske imovine</t>
  </si>
  <si>
    <t>UKUPNO RASHODI</t>
  </si>
  <si>
    <t>3</t>
  </si>
  <si>
    <t>Rashodi poslovanja</t>
  </si>
  <si>
    <t>31</t>
  </si>
  <si>
    <t>Rashodi za zaposlene</t>
  </si>
  <si>
    <t>311</t>
  </si>
  <si>
    <t>Plaće (Bruto)</t>
  </si>
  <si>
    <t>3111</t>
  </si>
  <si>
    <t>Plaće za redovan rad</t>
  </si>
  <si>
    <t>3113</t>
  </si>
  <si>
    <t>Plaće za prekovremeni rad</t>
  </si>
  <si>
    <t>3114</t>
  </si>
  <si>
    <t>Plaće za posebne uvjete rada</t>
  </si>
  <si>
    <t>312</t>
  </si>
  <si>
    <t>Ostali rashodi za zaposlene</t>
  </si>
  <si>
    <t>3121</t>
  </si>
  <si>
    <t>313</t>
  </si>
  <si>
    <t>Doprinosi na plaće</t>
  </si>
  <si>
    <t>3132</t>
  </si>
  <si>
    <t>Doprinosi za obvezno zdravstveno osiguranje</t>
  </si>
  <si>
    <t>32</t>
  </si>
  <si>
    <t>Materijalni rashodi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</si>
  <si>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</si>
  <si>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</si>
  <si>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</si>
  <si>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</si>
  <si>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</si>
  <si>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</si>
  <si>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</si>
  <si>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</si>
  <si>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3214</t>
  </si>
  <si>
    <t>Ostale naknade troškova zaposlenima</t>
  </si>
  <si>
    <t>322</t>
  </si>
  <si>
    <t>Rashodi za materijal i energiju</t>
  </si>
  <si>
    <t>3221</t>
  </si>
  <si>
    <t>Uredski materijal i ostali materijalni rashodi</t>
  </si>
  <si>
    <t>3222</t>
  </si>
  <si>
    <t>Materijal i sirovine</t>
  </si>
  <si>
    <t>3223</t>
  </si>
  <si>
    <t>Energija</t>
  </si>
  <si>
    <t>3224</t>
  </si>
  <si>
    <t>Materijal i dijelovi za tekuće i investicijsko održavanje</t>
  </si>
  <si>
    <t>3225</t>
  </si>
  <si>
    <t>Sitni inventar i autogume</t>
  </si>
  <si>
    <t>3227</t>
  </si>
  <si>
    <t>Službena, radna i zaštitna odjeća i obuća</t>
  </si>
  <si>
    <t>323</t>
  </si>
  <si>
    <t>Rashodi za usluge</t>
  </si>
  <si>
    <t>3231</t>
  </si>
  <si>
    <t>Usluge telefona, interneta,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</si>
  <si>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</si>
  <si>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</si>
  <si>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</si>
  <si>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</si>
  <si>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</si>
  <si>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</si>
  <si>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3236</t>
  </si>
  <si>
    <t>Zdravstvene i veterinarske usluge</t>
  </si>
  <si>
    <t>3237</t>
  </si>
  <si>
    <t>Intelektualne i osobne usluge</t>
  </si>
  <si>
    <t>3238</t>
  </si>
  <si>
    <t>Računalne usluge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</si>
  <si>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</si>
  <si>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</si>
  <si>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</si>
  <si>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</si>
  <si>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</si>
  <si>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</si>
  <si>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</si>
  <si>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3294</t>
  </si>
  <si>
    <t>Članarine i norme</t>
  </si>
  <si>
    <t>3295</t>
  </si>
  <si>
    <t>Pristojbe i naknade</t>
  </si>
  <si>
    <t>3299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</si>
  <si>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</si>
  <si>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</si>
  <si>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</si>
  <si>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</si>
  <si>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</si>
  <si>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</si>
  <si>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37</t>
  </si>
  <si>
    <t>Naknade građanima i kućanstvima na temelju osiguranja i druge naknade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</si>
  <si>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</si>
  <si>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</si>
  <si>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</si>
  <si>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</si>
  <si>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</si>
  <si>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</si>
  <si>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4221</t>
  </si>
  <si>
    <t>Uredaka oprema i namještaj</t>
  </si>
  <si>
    <t>4222</t>
  </si>
  <si>
    <t>Komunikacijska oprema</t>
  </si>
  <si>
    <t>424</t>
  </si>
  <si>
    <t>Knjige</t>
  </si>
  <si>
    <t>4241</t>
  </si>
  <si>
    <t>1.2.2. IZVJEŠTAJ O PRIHODIMA I RASHODIMA PREMA IZVORIMA FINANCIRANJA</t>
  </si>
  <si>
    <t xml:space="preserve"> </t>
  </si>
  <si>
    <t>Indeks 
4 / 2</t>
  </si>
  <si>
    <t>1</t>
  </si>
  <si>
    <t>OPĆI PRIHODI I PRIMICI</t>
  </si>
  <si>
    <t>11</t>
  </si>
  <si>
    <t>VLASTITI PRIHODI</t>
  </si>
  <si>
    <t xml:space="preserve">VLASTITI PRIHODI </t>
  </si>
  <si>
    <t>PRIHODI ZA POSEBNE NAMJENE</t>
  </si>
  <si>
    <t>43</t>
  </si>
  <si>
    <t>44</t>
  </si>
  <si>
    <t>DECENTRALIZIRANA SREDSTVA</t>
  </si>
  <si>
    <t>5</t>
  </si>
  <si>
    <t>POMOĆI</t>
  </si>
  <si>
    <t>51</t>
  </si>
  <si>
    <t>POMOĆI EU</t>
  </si>
  <si>
    <t>52</t>
  </si>
  <si>
    <t>OSTALE POMOĆI</t>
  </si>
  <si>
    <t>DONACIJE</t>
  </si>
  <si>
    <t>61</t>
  </si>
  <si>
    <t>TEKUĆE DONACIJE</t>
  </si>
  <si>
    <t>Plan za 2025.</t>
  </si>
  <si>
    <t>1.2.3. IZVJEŠTAJ O RASHODIMA PREMA FUNKCIJSKOJ KLASIFIKACIJI</t>
  </si>
  <si>
    <t>Indeks
4 / 3</t>
  </si>
  <si>
    <t>09 Obrazovanje</t>
  </si>
  <si>
    <t>096 Dodatne usluge u obrazovanju</t>
  </si>
  <si>
    <t>2. POSEBNI DIO
2.1. IZVJEŠTAJ PO PROGRAMSKOJ KLASIFIKACIJI</t>
  </si>
  <si>
    <t>Indeks 
3 / 2</t>
  </si>
  <si>
    <t xml:space="preserve">UKUPNO : </t>
  </si>
  <si>
    <t>GLAVA    50001</t>
  </si>
  <si>
    <t>ODSJEK ZA OBRAZOVANJE I KULTURU</t>
  </si>
  <si>
    <t>Izvor financiranja   11</t>
  </si>
  <si>
    <t>Izvor financiranja   44</t>
  </si>
  <si>
    <t>Izvor financiranja   51</t>
  </si>
  <si>
    <t>PROGRAM    1013</t>
  </si>
  <si>
    <t>ŠKOLSTVO</t>
  </si>
  <si>
    <t>Aktivnost A101301</t>
  </si>
  <si>
    <t>OSNOVNO ŠKOLSTVO - DECENTRALIZIRANA SREDSTVA</t>
  </si>
  <si>
    <t>Aktivnost A101304</t>
  </si>
  <si>
    <t>NATJECANJA UČENIKA</t>
  </si>
  <si>
    <t>Aktivnost A101305</t>
  </si>
  <si>
    <t>KAPITALNI IZDACI ZA OSNOVNE ŠKOLE - DECENTRALIZIRANA SREDSTVA</t>
  </si>
  <si>
    <t>Aktivnost A101343</t>
  </si>
  <si>
    <t>UVOĐENJE GRAĐANSKOG ODGOJA U OSNOVNIM ŠKOLAMA</t>
  </si>
  <si>
    <t>PROGRAM    1001</t>
  </si>
  <si>
    <t>TEKUĆI IZDACI - OBRAZOVANJE, KULTURA I SPORT</t>
  </si>
  <si>
    <t>Tekući projekt T100117</t>
  </si>
  <si>
    <t>PROJEKT "ŠKOLE JEDNAKIH MOGUĆNOSTI"</t>
  </si>
  <si>
    <t>GLAVA    50003</t>
  </si>
  <si>
    <t>OSTALI IZDACI ZA OSNOVNE ŠKOLE</t>
  </si>
  <si>
    <t>Izvor financiranja   31</t>
  </si>
  <si>
    <t>Izvor financiranja   43</t>
  </si>
  <si>
    <t>Izvor financiranja   52</t>
  </si>
  <si>
    <t>Izvor financiranja   61</t>
  </si>
  <si>
    <t>Aktivnost A101314</t>
  </si>
  <si>
    <t>OSTALI IZDACI ZA OSNOVNE ŠKOLE (IZVOR FINANCIRANJA VLASTITI I OSTALI PRIHODI)</t>
  </si>
  <si>
    <t>3722</t>
  </si>
  <si>
    <t>Naknade građanima i kućanstvima u naravi</t>
  </si>
  <si>
    <t>Uredska oprema i namještaj</t>
  </si>
  <si>
    <t>4226</t>
  </si>
  <si>
    <t>Sportska i glazbena oprema</t>
  </si>
  <si>
    <t>4227</t>
  </si>
  <si>
    <t>Uređaji, strojevi i oprema za ostale namjene</t>
  </si>
  <si>
    <t>Premije osiguanja</t>
  </si>
  <si>
    <t>Opremaa za ostale namjene</t>
  </si>
  <si>
    <t>6362</t>
  </si>
  <si>
    <t>Kapitalne pomoći proračunskim korisnicima iz proračuna koji im nije nadležan</t>
  </si>
  <si>
    <t>Ostvarenje/izvršenje 31.12.2025.</t>
  </si>
  <si>
    <t>Otvarenje/izvršenje 31.12.2024.</t>
  </si>
  <si>
    <t>5212</t>
  </si>
  <si>
    <t>Poslovni objekti</t>
  </si>
  <si>
    <t xml:space="preserve">4511 </t>
  </si>
  <si>
    <t>Dodatna ulaganja</t>
  </si>
  <si>
    <t>Ostvarenj/izvršenje 31.12.2024.</t>
  </si>
  <si>
    <t>Izvršenje 31.12.2024.</t>
  </si>
  <si>
    <t>Izvršenje 31.12.2025.</t>
  </si>
  <si>
    <t>Ostvarenje/izvršenje 31.12.2024.</t>
  </si>
  <si>
    <t>Sitni inventar</t>
  </si>
  <si>
    <t>Uredski materijal</t>
  </si>
  <si>
    <t>Rashodi za proizvedenu dugotrajnu imovinu</t>
  </si>
  <si>
    <t>4223</t>
  </si>
  <si>
    <t>Oprema za održavanje i zaštitu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</si>
</sst>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k_n"/>
    <numFmt numFmtId="165" formatCode="#,##0.00\ _€"/>
    <numFmt numFmtId="166" formatCode="#,##0\ _k_n"/>
  </numFmts>
  <fonts count="29" x14ac:knownFonts="1">
    <font>
      <sz val="11"/>
      <color theme="1"/>
      <name val="Calibri"/>
      <family val="2"/>
      <scheme val="minor"/>
    </font>
    <font>
      <b/>
      <sz val="11"/>
      <color rgb="FF000000"/>
      <name val="Arial"/>
    </font>
    <font>
      <b/>
      <sz val="9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7"/>
      <color rgb="FF000000"/>
      <name val="Arial"/>
    </font>
    <font>
      <sz val="8"/>
      <color rgb="FF000000"/>
      <name val="Arial"/>
      <family val="2"/>
      <charset val="238"/>
    </font>
    <font>
      <i/>
      <sz val="8"/>
      <color rgb="FF000000"/>
      <name val="Arial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7"/>
      <name val="Arial"/>
      <family val="2"/>
      <charset val="238"/>
    </font>
    <font>
      <sz val="11"/>
      <color rgb="FFC00000"/>
      <name val="Calibri"/>
      <family val="2"/>
      <scheme val="minor"/>
    </font>
    <font>
      <i/>
      <sz val="8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  <font>
      <b/>
      <i/>
      <sz val="8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A9A9A9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3" fillId="0" borderId="1" xfId="0" applyNumberFormat="1" applyFont="1" applyBorder="1" applyAlignment="1">
      <alignment horizontal="center" vertical="center" wrapText="1" shrinkToFit="1" readingOrder="1"/>
    </xf>
    <xf numFmtId="49" fontId="3" fillId="0" borderId="1" xfId="0" applyNumberFormat="1" applyFont="1" applyBorder="1" applyAlignment="1">
      <alignment horizontal="center" vertical="center" wrapText="1" shrinkToFit="1" readingOrder="1"/>
    </xf>
    <xf numFmtId="0" fontId="3" fillId="0" borderId="3" xfId="0" applyNumberFormat="1" applyFont="1" applyBorder="1" applyAlignment="1">
      <alignment horizontal="center" vertical="center" wrapText="1" shrinkToFit="1" readingOrder="1"/>
    </xf>
    <xf numFmtId="0" fontId="3" fillId="2" borderId="3" xfId="0" applyNumberFormat="1" applyFont="1" applyFill="1" applyBorder="1" applyAlignment="1">
      <alignment horizontal="left" vertical="center" wrapText="1" shrinkToFit="1" readingOrder="1"/>
    </xf>
    <xf numFmtId="4" fontId="3" fillId="2" borderId="3" xfId="0" applyNumberFormat="1" applyFont="1" applyFill="1" applyBorder="1" applyAlignment="1">
      <alignment horizontal="right" vertical="center" wrapText="1" shrinkToFit="1" readingOrder="1"/>
    </xf>
    <xf numFmtId="0" fontId="4" fillId="0" borderId="3" xfId="0" applyNumberFormat="1" applyFont="1" applyBorder="1" applyAlignment="1">
      <alignment horizontal="left" vertical="center" wrapText="1" shrinkToFit="1" readingOrder="1"/>
    </xf>
    <xf numFmtId="4" fontId="4" fillId="0" borderId="3" xfId="0" applyNumberFormat="1" applyFont="1" applyBorder="1" applyAlignment="1">
      <alignment horizontal="right" vertical="center" wrapText="1" shrinkToFit="1" readingOrder="1"/>
    </xf>
    <xf numFmtId="0" fontId="4" fillId="3" borderId="3" xfId="0" applyNumberFormat="1" applyFont="1" applyFill="1" applyBorder="1" applyAlignment="1">
      <alignment horizontal="lef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0" fontId="3" fillId="0" borderId="1" xfId="0" applyNumberFormat="1" applyFont="1" applyBorder="1" applyAlignment="1">
      <alignment horizontal="left" vertical="center" wrapText="1" shrinkToFit="1" readingOrder="1"/>
    </xf>
    <xf numFmtId="4" fontId="3" fillId="0" borderId="1" xfId="0" applyNumberFormat="1" applyFont="1" applyBorder="1" applyAlignment="1">
      <alignment horizontal="right" vertical="center" wrapText="1" shrinkToFit="1" readingOrder="1"/>
    </xf>
    <xf numFmtId="49" fontId="3" fillId="2" borderId="2" xfId="0" applyNumberFormat="1" applyFont="1" applyFill="1" applyBorder="1" applyAlignment="1">
      <alignment horizontal="center" vertical="center" wrapText="1" shrinkToFit="1" readingOrder="1"/>
    </xf>
    <xf numFmtId="0" fontId="3" fillId="2" borderId="2" xfId="0" applyNumberFormat="1" applyFont="1" applyFill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3" fillId="0" borderId="2" xfId="0" applyNumberFormat="1" applyFont="1" applyBorder="1" applyAlignment="1">
      <alignment horizontal="left" vertical="center" wrapText="1" shrinkToFit="1" readingOrder="1"/>
    </xf>
    <xf numFmtId="4" fontId="3" fillId="0" borderId="2" xfId="0" applyNumberFormat="1" applyFont="1" applyBorder="1" applyAlignment="1">
      <alignment horizontal="right" vertical="center" wrapText="1" shrinkToFit="1" readingOrder="1"/>
    </xf>
    <xf numFmtId="49" fontId="3" fillId="0" borderId="1" xfId="0" applyNumberFormat="1" applyFont="1" applyBorder="1" applyAlignment="1">
      <alignment horizontal="lef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49" fontId="4" fillId="0" borderId="1" xfId="0" applyNumberFormat="1" applyFont="1" applyBorder="1" applyAlignment="1">
      <alignment horizontal="left" vertical="center" wrapText="1" shrinkToFit="1" readingOrder="1"/>
    </xf>
    <xf numFmtId="49" fontId="4" fillId="0" borderId="2" xfId="0" applyNumberFormat="1" applyFont="1" applyBorder="1" applyAlignment="1">
      <alignment horizontal="left" vertical="center" wrapText="1" shrinkToFit="1" readingOrder="1"/>
    </xf>
    <xf numFmtId="49" fontId="7" fillId="0" borderId="1" xfId="0" applyNumberFormat="1" applyFont="1" applyBorder="1" applyAlignment="1">
      <alignment horizontal="left" vertical="center" wrapText="1" shrinkToFit="1" readingOrder="1"/>
    </xf>
    <xf numFmtId="49" fontId="7" fillId="0" borderId="2" xfId="0" applyNumberFormat="1" applyFont="1" applyBorder="1" applyAlignment="1">
      <alignment horizontal="left" vertical="center" wrapText="1" shrinkToFit="1" readingOrder="1"/>
    </xf>
    <xf numFmtId="0" fontId="3" fillId="0" borderId="2" xfId="0" applyNumberFormat="1" applyFont="1" applyBorder="1" applyAlignment="1">
      <alignment horizontal="right" vertical="center" wrapText="1" shrinkToFit="1" readingOrder="1"/>
    </xf>
    <xf numFmtId="49" fontId="8" fillId="0" borderId="1" xfId="0" applyNumberFormat="1" applyFont="1" applyBorder="1" applyAlignment="1">
      <alignment horizontal="left" vertical="center" wrapText="1" shrinkToFit="1" readingOrder="1"/>
    </xf>
    <xf numFmtId="49" fontId="8" fillId="0" borderId="2" xfId="0" applyNumberFormat="1" applyFont="1" applyBorder="1" applyAlignment="1">
      <alignment horizontal="left" vertical="center" wrapText="1" shrinkToFit="1" readingOrder="1"/>
    </xf>
    <xf numFmtId="4" fontId="8" fillId="0" borderId="2" xfId="0" applyNumberFormat="1" applyFont="1" applyBorder="1" applyAlignment="1">
      <alignment horizontal="right" vertical="center" wrapText="1" shrinkToFit="1" readingOrder="1"/>
    </xf>
    <xf numFmtId="0" fontId="10" fillId="2" borderId="1" xfId="0" applyNumberFormat="1" applyFont="1" applyFill="1" applyBorder="1" applyAlignment="1" applyProtection="1">
      <alignment horizontal="center" vertical="center" wrapText="1" shrinkToFit="1" readingOrder="1"/>
    </xf>
    <xf numFmtId="49" fontId="10" fillId="2" borderId="2" xfId="0" applyNumberFormat="1" applyFont="1" applyFill="1" applyBorder="1" applyAlignment="1" applyProtection="1">
      <alignment horizontal="center" vertical="center" wrapText="1" shrinkToFit="1" readingOrder="1"/>
    </xf>
    <xf numFmtId="0" fontId="10" fillId="0" borderId="3" xfId="0" applyNumberFormat="1" applyFont="1" applyBorder="1" applyAlignment="1" applyProtection="1">
      <alignment horizontal="center" vertical="center" wrapText="1" shrinkToFit="1" readingOrder="1"/>
    </xf>
    <xf numFmtId="0" fontId="10" fillId="0" borderId="4" xfId="0" applyNumberFormat="1" applyFont="1" applyBorder="1" applyAlignment="1" applyProtection="1">
      <alignment horizontal="center" vertical="center" wrapText="1" shrinkToFit="1" readingOrder="1"/>
    </xf>
    <xf numFmtId="0" fontId="10" fillId="0" borderId="3" xfId="0" applyNumberFormat="1" applyFont="1" applyBorder="1" applyAlignment="1" applyProtection="1">
      <alignment horizontal="left" vertical="center" wrapText="1" shrinkToFit="1" readingOrder="1"/>
    </xf>
    <xf numFmtId="4" fontId="10" fillId="0" borderId="4" xfId="0" applyNumberFormat="1" applyFont="1" applyBorder="1" applyAlignment="1" applyProtection="1">
      <alignment horizontal="right" vertical="center" wrapText="1" shrinkToFit="1" readingOrder="1"/>
    </xf>
    <xf numFmtId="49" fontId="10" fillId="0" borderId="3" xfId="0" applyNumberFormat="1" applyFont="1" applyBorder="1" applyAlignment="1" applyProtection="1">
      <alignment horizontal="left" vertical="center" wrapText="1" shrinkToFit="1" readingOrder="1"/>
    </xf>
    <xf numFmtId="49" fontId="11" fillId="0" borderId="3" xfId="0" applyNumberFormat="1" applyFont="1" applyBorder="1" applyAlignment="1" applyProtection="1">
      <alignment horizontal="left" vertical="center" wrapText="1" shrinkToFit="1" readingOrder="1"/>
    </xf>
    <xf numFmtId="4" fontId="11" fillId="0" borderId="4" xfId="0" applyNumberFormat="1" applyFont="1" applyBorder="1" applyAlignment="1" applyProtection="1">
      <alignment horizontal="right" vertical="center" wrapText="1" shrinkToFit="1" readingOrder="1"/>
    </xf>
    <xf numFmtId="0" fontId="0" fillId="0" borderId="0" xfId="0"/>
    <xf numFmtId="0" fontId="0" fillId="0" borderId="0" xfId="0"/>
    <xf numFmtId="4" fontId="10" fillId="0" borderId="4" xfId="0" applyNumberFormat="1" applyFont="1" applyBorder="1" applyAlignment="1" applyProtection="1">
      <alignment horizontal="right" vertical="center" wrapText="1" shrinkToFit="1" readingOrder="1"/>
    </xf>
    <xf numFmtId="49" fontId="13" fillId="0" borderId="4" xfId="0" applyNumberFormat="1" applyFont="1" applyBorder="1" applyAlignment="1" applyProtection="1">
      <alignment horizontal="left" vertical="center" wrapText="1" shrinkToFit="1" readingOrder="1"/>
    </xf>
    <xf numFmtId="4" fontId="13" fillId="0" borderId="4" xfId="0" applyNumberFormat="1" applyFont="1" applyBorder="1" applyAlignment="1" applyProtection="1">
      <alignment horizontal="right" vertical="center" wrapText="1" shrinkToFit="1" readingOrder="1"/>
    </xf>
    <xf numFmtId="165" fontId="3" fillId="0" borderId="2" xfId="0" applyNumberFormat="1" applyFont="1" applyBorder="1" applyAlignment="1">
      <alignment horizontal="right" vertical="center" wrapText="1" shrinkToFit="1" readingOrder="1"/>
    </xf>
    <xf numFmtId="165" fontId="4" fillId="0" borderId="2" xfId="0" applyNumberFormat="1" applyFont="1" applyBorder="1" applyAlignment="1">
      <alignment horizontal="right" vertical="center" wrapText="1" shrinkToFit="1" readingOrder="1"/>
    </xf>
    <xf numFmtId="49" fontId="11" fillId="4" borderId="4" xfId="0" applyNumberFormat="1" applyFont="1" applyFill="1" applyBorder="1" applyAlignment="1" applyProtection="1">
      <alignment horizontal="left" vertical="center" wrapText="1" shrinkToFit="1" readingOrder="1"/>
    </xf>
    <xf numFmtId="4" fontId="11" fillId="4" borderId="4" xfId="0" applyNumberFormat="1" applyFont="1" applyFill="1" applyBorder="1" applyAlignment="1" applyProtection="1">
      <alignment horizontal="right" vertical="center" wrapText="1" shrinkToFit="1" readingOrder="1"/>
    </xf>
    <xf numFmtId="166" fontId="3" fillId="0" borderId="2" xfId="0" applyNumberFormat="1" applyFont="1" applyBorder="1" applyAlignment="1">
      <alignment horizontal="right" vertical="center" wrapText="1" shrinkToFit="1" readingOrder="1"/>
    </xf>
    <xf numFmtId="4" fontId="14" fillId="0" borderId="5" xfId="0" applyNumberFormat="1" applyFont="1" applyFill="1" applyBorder="1" applyAlignment="1">
      <alignment horizontal="right" vertical="center" wrapText="1" shrinkToFit="1" readingOrder="1"/>
    </xf>
    <xf numFmtId="49" fontId="14" fillId="0" borderId="1" xfId="0" applyNumberFormat="1" applyFont="1" applyBorder="1" applyAlignment="1">
      <alignment horizontal="center" vertical="center" wrapText="1" shrinkToFit="1" readingOrder="1"/>
    </xf>
    <xf numFmtId="4" fontId="15" fillId="0" borderId="2" xfId="0" applyNumberFormat="1" applyFont="1" applyBorder="1" applyAlignment="1">
      <alignment horizontal="right" vertical="center" wrapText="1" shrinkToFit="1" readingOrder="1"/>
    </xf>
    <xf numFmtId="4" fontId="17" fillId="0" borderId="2" xfId="0" applyNumberFormat="1" applyFont="1" applyBorder="1" applyAlignment="1">
      <alignment horizontal="right" vertical="center" wrapText="1" shrinkToFit="1" readingOrder="1"/>
    </xf>
    <xf numFmtId="49" fontId="18" fillId="2" borderId="2" xfId="0" applyNumberFormat="1" applyFont="1" applyFill="1" applyBorder="1" applyAlignment="1">
      <alignment horizontal="center" vertical="center" wrapText="1" shrinkToFit="1" readingOrder="1"/>
    </xf>
    <xf numFmtId="0" fontId="19" fillId="0" borderId="4" xfId="0" applyNumberFormat="1" applyFont="1" applyBorder="1" applyAlignment="1">
      <alignment horizontal="center" vertical="center" wrapText="1" shrinkToFit="1" readingOrder="1"/>
    </xf>
    <xf numFmtId="4" fontId="18" fillId="0" borderId="2" xfId="0" applyNumberFormat="1" applyFont="1" applyBorder="1" applyAlignment="1">
      <alignment horizontal="right" vertical="center" wrapText="1" shrinkToFit="1" readingOrder="1"/>
    </xf>
    <xf numFmtId="0" fontId="20" fillId="0" borderId="0" xfId="0" applyFont="1"/>
    <xf numFmtId="49" fontId="21" fillId="4" borderId="4" xfId="0" applyNumberFormat="1" applyFont="1" applyFill="1" applyBorder="1" applyAlignment="1" applyProtection="1">
      <alignment horizontal="left" vertical="center" wrapText="1" shrinkToFit="1" readingOrder="1"/>
    </xf>
    <xf numFmtId="4" fontId="21" fillId="4" borderId="4" xfId="0" applyNumberFormat="1" applyFont="1" applyFill="1" applyBorder="1" applyAlignment="1" applyProtection="1">
      <alignment horizontal="right" vertical="center" wrapText="1" shrinkToFit="1" readingOrder="1"/>
    </xf>
    <xf numFmtId="49" fontId="23" fillId="0" borderId="4" xfId="0" applyNumberFormat="1" applyFont="1" applyBorder="1" applyAlignment="1" applyProtection="1">
      <alignment horizontal="left" vertical="center" wrapText="1" shrinkToFit="1" readingOrder="1"/>
    </xf>
    <xf numFmtId="4" fontId="23" fillId="0" borderId="4" xfId="0" applyNumberFormat="1" applyFont="1" applyBorder="1" applyAlignment="1" applyProtection="1">
      <alignment horizontal="right" vertical="center" wrapText="1" shrinkToFit="1" readingOrder="1"/>
    </xf>
    <xf numFmtId="49" fontId="18" fillId="0" borderId="4" xfId="0" applyNumberFormat="1" applyFont="1" applyBorder="1" applyAlignment="1" applyProtection="1">
      <alignment horizontal="left" vertical="center" wrapText="1" shrinkToFit="1" readingOrder="1"/>
    </xf>
    <xf numFmtId="4" fontId="18" fillId="0" borderId="4" xfId="0" applyNumberFormat="1" applyFont="1" applyBorder="1" applyAlignment="1" applyProtection="1">
      <alignment horizontal="right" vertical="center" wrapText="1" shrinkToFit="1" readingOrder="1"/>
    </xf>
    <xf numFmtId="4" fontId="24" fillId="4" borderId="4" xfId="0" applyNumberFormat="1" applyFont="1" applyFill="1" applyBorder="1" applyAlignment="1" applyProtection="1">
      <alignment horizontal="right" vertical="center" wrapText="1" shrinkToFit="1" readingOrder="1"/>
    </xf>
    <xf numFmtId="49" fontId="14" fillId="0" borderId="4" xfId="0" applyNumberFormat="1" applyFont="1" applyBorder="1" applyAlignment="1" applyProtection="1">
      <alignment horizontal="left" vertical="center" wrapText="1" shrinkToFit="1" readingOrder="1"/>
    </xf>
    <xf numFmtId="4" fontId="14" fillId="0" borderId="4" xfId="0" applyNumberFormat="1" applyFont="1" applyBorder="1" applyAlignment="1" applyProtection="1">
      <alignment horizontal="right" vertical="center" wrapText="1" shrinkToFit="1" readingOrder="1"/>
    </xf>
    <xf numFmtId="4" fontId="25" fillId="4" borderId="4" xfId="0" applyNumberFormat="1" applyFont="1" applyFill="1" applyBorder="1" applyAlignment="1" applyProtection="1">
      <alignment horizontal="right" vertical="center" wrapText="1" shrinkToFit="1" readingOrder="1"/>
    </xf>
    <xf numFmtId="49" fontId="26" fillId="4" borderId="4" xfId="0" applyNumberFormat="1" applyFont="1" applyFill="1" applyBorder="1" applyAlignment="1" applyProtection="1">
      <alignment horizontal="left" vertical="center" wrapText="1" shrinkToFit="1" readingOrder="1"/>
    </xf>
    <xf numFmtId="4" fontId="26" fillId="4" borderId="4" xfId="0" applyNumberFormat="1" applyFont="1" applyFill="1" applyBorder="1" applyAlignment="1" applyProtection="1">
      <alignment horizontal="right" vertical="center" wrapText="1" shrinkToFit="1" readingOrder="1"/>
    </xf>
    <xf numFmtId="49" fontId="15" fillId="0" borderId="4" xfId="0" applyNumberFormat="1" applyFont="1" applyBorder="1" applyAlignment="1" applyProtection="1">
      <alignment horizontal="left" vertical="center" wrapText="1" shrinkToFit="1" readingOrder="1"/>
    </xf>
    <xf numFmtId="4" fontId="15" fillId="0" borderId="4" xfId="0" applyNumberFormat="1" applyFont="1" applyBorder="1" applyAlignment="1" applyProtection="1">
      <alignment horizontal="right" vertical="center" wrapText="1" shrinkToFit="1" readingOrder="1"/>
    </xf>
    <xf numFmtId="0" fontId="22" fillId="0" borderId="0" xfId="0" applyFont="1"/>
    <xf numFmtId="49" fontId="26" fillId="0" borderId="4" xfId="0" applyNumberFormat="1" applyFont="1" applyBorder="1" applyAlignment="1" applyProtection="1">
      <alignment horizontal="left" vertical="center" wrapText="1" shrinkToFit="1" readingOrder="1"/>
    </xf>
    <xf numFmtId="4" fontId="26" fillId="0" borderId="4" xfId="0" applyNumberFormat="1" applyFont="1" applyBorder="1" applyAlignment="1" applyProtection="1">
      <alignment horizontal="right" vertical="center" wrapText="1" shrinkToFit="1" readingOrder="1"/>
    </xf>
    <xf numFmtId="49" fontId="21" fillId="0" borderId="4" xfId="0" applyNumberFormat="1" applyFont="1" applyBorder="1" applyAlignment="1" applyProtection="1">
      <alignment horizontal="left" vertical="center" wrapText="1" shrinkToFit="1" readingOrder="1"/>
    </xf>
    <xf numFmtId="4" fontId="21" fillId="0" borderId="4" xfId="0" applyNumberFormat="1" applyFont="1" applyBorder="1" applyAlignment="1" applyProtection="1">
      <alignment horizontal="right" vertical="center" wrapText="1" shrinkToFit="1" readingOrder="1"/>
    </xf>
    <xf numFmtId="49" fontId="26" fillId="2" borderId="2" xfId="0" applyNumberFormat="1" applyFont="1" applyFill="1" applyBorder="1" applyAlignment="1" applyProtection="1">
      <alignment horizontal="center" vertical="center" wrapText="1" shrinkToFit="1" readingOrder="1"/>
    </xf>
    <xf numFmtId="0" fontId="26" fillId="0" borderId="2" xfId="0" applyNumberFormat="1" applyFont="1" applyBorder="1" applyAlignment="1" applyProtection="1">
      <alignment horizontal="center" vertical="center" wrapText="1" shrinkToFit="1" readingOrder="1"/>
    </xf>
    <xf numFmtId="4" fontId="0" fillId="0" borderId="0" xfId="0" applyNumberFormat="1"/>
    <xf numFmtId="4" fontId="15" fillId="4" borderId="4" xfId="0" applyNumberFormat="1" applyFont="1" applyFill="1" applyBorder="1" applyAlignment="1" applyProtection="1">
      <alignment horizontal="right" vertical="center" wrapText="1" shrinkToFit="1" readingOrder="1"/>
    </xf>
    <xf numFmtId="49" fontId="26" fillId="5" borderId="4" xfId="0" applyNumberFormat="1" applyFont="1" applyFill="1" applyBorder="1" applyAlignment="1" applyProtection="1">
      <alignment horizontal="left" vertical="center" wrapText="1" shrinkToFit="1" readingOrder="1"/>
    </xf>
    <xf numFmtId="4" fontId="26" fillId="5" borderId="4" xfId="0" applyNumberFormat="1" applyFont="1" applyFill="1" applyBorder="1" applyAlignment="1" applyProtection="1">
      <alignment horizontal="right" vertical="center" wrapText="1" shrinkToFit="1" readingOrder="1"/>
    </xf>
    <xf numFmtId="49" fontId="18" fillId="5" borderId="4" xfId="0" applyNumberFormat="1" applyFont="1" applyFill="1" applyBorder="1" applyAlignment="1" applyProtection="1">
      <alignment horizontal="left" vertical="center" wrapText="1" shrinkToFit="1" readingOrder="1"/>
    </xf>
    <xf numFmtId="4" fontId="18" fillId="5" borderId="4" xfId="0" applyNumberFormat="1" applyFont="1" applyFill="1" applyBorder="1" applyAlignment="1" applyProtection="1">
      <alignment horizontal="right" vertical="center" wrapText="1" shrinkToFit="1" readingOrder="1"/>
    </xf>
    <xf numFmtId="49" fontId="15" fillId="5" borderId="4" xfId="0" applyNumberFormat="1" applyFont="1" applyFill="1" applyBorder="1" applyAlignment="1" applyProtection="1">
      <alignment horizontal="left" vertical="center" wrapText="1" shrinkToFit="1" readingOrder="1"/>
    </xf>
    <xf numFmtId="4" fontId="15" fillId="5" borderId="4" xfId="0" applyNumberFormat="1" applyFont="1" applyFill="1" applyBorder="1" applyAlignment="1" applyProtection="1">
      <alignment horizontal="right" vertical="center" wrapText="1" shrinkToFit="1" readingOrder="1"/>
    </xf>
    <xf numFmtId="4" fontId="15" fillId="0" borderId="3" xfId="0" applyNumberFormat="1" applyFont="1" applyBorder="1" applyAlignment="1">
      <alignment horizontal="right" vertical="center" wrapText="1" shrinkToFit="1" readingOrder="1"/>
    </xf>
    <xf numFmtId="0" fontId="15" fillId="0" borderId="2" xfId="0" applyNumberFormat="1" applyFont="1" applyBorder="1" applyAlignment="1">
      <alignment horizontal="right" vertical="center" wrapText="1" shrinkToFit="1" readingOrder="1"/>
    </xf>
    <xf numFmtId="164" fontId="15" fillId="0" borderId="2" xfId="0" applyNumberFormat="1" applyFont="1" applyBorder="1" applyAlignment="1">
      <alignment horizontal="right" vertical="center" wrapText="1" shrinkToFit="1" readingOrder="1"/>
    </xf>
    <xf numFmtId="164" fontId="4" fillId="0" borderId="2" xfId="0" applyNumberFormat="1" applyFont="1" applyBorder="1" applyAlignment="1">
      <alignment horizontal="right" vertical="center" wrapText="1" shrinkToFit="1" readingOrder="1"/>
    </xf>
    <xf numFmtId="164" fontId="18" fillId="0" borderId="2" xfId="0" applyNumberFormat="1" applyFont="1" applyBorder="1" applyAlignment="1">
      <alignment horizontal="right" vertical="center" wrapText="1" shrinkToFit="1" readingOrder="1"/>
    </xf>
    <xf numFmtId="165" fontId="15" fillId="0" borderId="2" xfId="0" applyNumberFormat="1" applyFont="1" applyBorder="1" applyAlignment="1">
      <alignment horizontal="right" vertical="center" wrapText="1" shrinkToFit="1" readingOrder="1"/>
    </xf>
    <xf numFmtId="165" fontId="18" fillId="0" borderId="2" xfId="0" applyNumberFormat="1" applyFont="1" applyBorder="1" applyAlignment="1">
      <alignment horizontal="right" vertical="center" wrapText="1" shrinkToFit="1" readingOrder="1"/>
    </xf>
    <xf numFmtId="0" fontId="0" fillId="4" borderId="0" xfId="0" applyFill="1"/>
    <xf numFmtId="164" fontId="0" fillId="0" borderId="0" xfId="0" applyNumberFormat="1"/>
    <xf numFmtId="164" fontId="22" fillId="0" borderId="0" xfId="0" applyNumberFormat="1" applyFont="1"/>
    <xf numFmtId="164" fontId="27" fillId="0" borderId="0" xfId="0" applyNumberFormat="1" applyFont="1"/>
    <xf numFmtId="164" fontId="28" fillId="0" borderId="0" xfId="0" applyNumberFormat="1" applyFont="1"/>
    <xf numFmtId="0" fontId="3" fillId="0" borderId="0" xfId="0" applyNumberFormat="1" applyFont="1" applyAlignment="1">
      <alignment horizontal="left" vertical="top" wrapText="1" shrinkToFit="1" readingOrder="1"/>
    </xf>
    <xf numFmtId="0" fontId="3" fillId="0" borderId="2" xfId="0" applyNumberFormat="1" applyFont="1" applyBorder="1" applyAlignment="1">
      <alignment horizontal="center" vertical="center" wrapText="1" shrinkToFit="1" readingOrder="1"/>
    </xf>
    <xf numFmtId="0" fontId="3" fillId="0" borderId="4" xfId="0" applyNumberFormat="1" applyFont="1" applyBorder="1" applyAlignment="1">
      <alignment horizontal="center" vertical="center" wrapText="1" shrinkToFit="1" readingOrder="1"/>
    </xf>
    <xf numFmtId="4" fontId="4" fillId="3" borderId="4" xfId="0" applyNumberFormat="1" applyFont="1" applyFill="1" applyBorder="1" applyAlignment="1">
      <alignment horizontal="right" vertical="center" wrapText="1" shrinkToFit="1" readingOrder="1"/>
    </xf>
    <xf numFmtId="4" fontId="3" fillId="2" borderId="4" xfId="0" applyNumberFormat="1" applyFont="1" applyFill="1" applyBorder="1" applyAlignment="1">
      <alignment horizontal="right" vertical="center" wrapText="1" shrinkToFit="1" readingOrder="1"/>
    </xf>
    <xf numFmtId="0" fontId="3" fillId="0" borderId="2" xfId="0" applyNumberFormat="1" applyFont="1" applyBorder="1" applyAlignment="1">
      <alignment horizontal="right" vertical="center" wrapText="1" shrinkToFit="1" readingOrder="1"/>
    </xf>
    <xf numFmtId="4" fontId="4" fillId="0" borderId="4" xfId="0" applyNumberFormat="1" applyFont="1" applyBorder="1" applyAlignment="1">
      <alignment horizontal="right" vertical="center" wrapText="1" shrinkToFit="1" readingOrder="1"/>
    </xf>
    <xf numFmtId="0" fontId="2" fillId="0" borderId="0" xfId="0" applyNumberFormat="1" applyFont="1" applyAlignment="1">
      <alignment horizontal="center" vertical="top" wrapText="1" shrinkToFit="1" readingOrder="1"/>
    </xf>
    <xf numFmtId="49" fontId="1" fillId="0" borderId="0" xfId="0" applyNumberFormat="1" applyFont="1" applyAlignment="1">
      <alignment horizontal="center" vertical="top" wrapText="1" shrinkToFit="1" readingOrder="1"/>
    </xf>
    <xf numFmtId="0" fontId="1" fillId="0" borderId="0" xfId="0" applyNumberFormat="1" applyFont="1" applyAlignment="1">
      <alignment horizontal="center" vertical="top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3" fillId="2" borderId="1" xfId="0" applyNumberFormat="1" applyFont="1" applyFill="1" applyBorder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top" wrapText="1" shrinkToFit="1" readingOrder="1"/>
    </xf>
    <xf numFmtId="0" fontId="5" fillId="0" borderId="0" xfId="0" applyNumberFormat="1" applyFont="1" applyAlignment="1">
      <alignment horizontal="center" vertical="center" wrapText="1" shrinkToFit="1" readingOrder="1"/>
    </xf>
    <xf numFmtId="0" fontId="9" fillId="0" borderId="0" xfId="0" applyNumberFormat="1" applyFont="1" applyAlignment="1" applyProtection="1">
      <alignment horizontal="center" vertical="top" wrapText="1" shrinkToFit="1" readingOrder="1"/>
    </xf>
    <xf numFmtId="49" fontId="23" fillId="0" borderId="3" xfId="0" applyNumberFormat="1" applyFont="1" applyBorder="1" applyAlignment="1" applyProtection="1">
      <alignment horizontal="left" vertical="center" wrapText="1" shrinkToFit="1" readingOrder="1"/>
    </xf>
    <xf numFmtId="49" fontId="13" fillId="0" borderId="6" xfId="0" applyNumberFormat="1" applyFont="1" applyBorder="1" applyAlignment="1" applyProtection="1">
      <alignment horizontal="left" vertical="center" wrapText="1" shrinkToFit="1" readingOrder="1"/>
    </xf>
    <xf numFmtId="0" fontId="0" fillId="0" borderId="2" xfId="0" applyBorder="1" applyAlignment="1">
      <alignment horizontal="left" vertical="center" wrapText="1" shrinkToFit="1" readingOrder="1"/>
    </xf>
    <xf numFmtId="49" fontId="23" fillId="0" borderId="6" xfId="0" applyNumberFormat="1" applyFont="1" applyBorder="1" applyAlignment="1" applyProtection="1">
      <alignment horizontal="left" vertical="center" wrapText="1" shrinkToFit="1" readingOrder="1"/>
    </xf>
    <xf numFmtId="0" fontId="22" fillId="0" borderId="2" xfId="0" applyFont="1" applyBorder="1" applyAlignment="1">
      <alignment horizontal="left" vertical="center" wrapText="1" shrinkToFit="1" readingOrder="1"/>
    </xf>
    <xf numFmtId="49" fontId="21" fillId="4" borderId="6" xfId="0" applyNumberFormat="1" applyFont="1" applyFill="1" applyBorder="1" applyAlignment="1" applyProtection="1">
      <alignment horizontal="left" vertical="center" wrapText="1" shrinkToFit="1" readingOrder="1"/>
    </xf>
    <xf numFmtId="49" fontId="18" fillId="0" borderId="6" xfId="0" applyNumberFormat="1" applyFont="1" applyBorder="1" applyAlignment="1" applyProtection="1">
      <alignment horizontal="left" vertical="center" wrapText="1" shrinkToFit="1" readingOrder="1"/>
    </xf>
    <xf numFmtId="0" fontId="16" fillId="0" borderId="2" xfId="0" applyFont="1" applyBorder="1" applyAlignment="1">
      <alignment horizontal="left" vertical="center" wrapText="1" shrinkToFit="1" readingOrder="1"/>
    </xf>
    <xf numFmtId="49" fontId="18" fillId="0" borderId="3" xfId="0" applyNumberFormat="1" applyFont="1" applyBorder="1" applyAlignment="1" applyProtection="1">
      <alignment horizontal="left" vertical="center" wrapText="1" shrinkToFit="1" readingOrder="1"/>
    </xf>
    <xf numFmtId="49" fontId="15" fillId="0" borderId="6" xfId="0" applyNumberFormat="1" applyFont="1" applyBorder="1" applyAlignment="1" applyProtection="1">
      <alignment horizontal="left" vertical="center" wrapText="1" shrinkToFit="1" readingOrder="1"/>
    </xf>
    <xf numFmtId="49" fontId="26" fillId="4" borderId="3" xfId="0" applyNumberFormat="1" applyFont="1" applyFill="1" applyBorder="1" applyAlignment="1" applyProtection="1">
      <alignment horizontal="left" vertical="center" wrapText="1" shrinkToFit="1" readingOrder="1"/>
    </xf>
    <xf numFmtId="49" fontId="21" fillId="0" borderId="3" xfId="0" applyNumberFormat="1" applyFont="1" applyBorder="1" applyAlignment="1" applyProtection="1">
      <alignment horizontal="left" vertical="center" wrapText="1" shrinkToFit="1" readingOrder="1"/>
    </xf>
    <xf numFmtId="49" fontId="12" fillId="0" borderId="0" xfId="0" applyNumberFormat="1" applyFont="1" applyAlignment="1" applyProtection="1">
      <alignment horizontal="center" vertical="top" wrapText="1" shrinkToFit="1" readingOrder="1"/>
    </xf>
    <xf numFmtId="0" fontId="26" fillId="2" borderId="1" xfId="0" applyNumberFormat="1" applyFont="1" applyFill="1" applyBorder="1" applyAlignment="1" applyProtection="1">
      <alignment horizontal="center" vertical="center" wrapText="1" shrinkToFit="1" readingOrder="1"/>
    </xf>
    <xf numFmtId="0" fontId="26" fillId="0" borderId="1" xfId="0" applyNumberFormat="1" applyFont="1" applyBorder="1" applyAlignment="1" applyProtection="1">
      <alignment horizontal="center" vertical="center" wrapText="1" shrinkToFit="1" readingOrder="1"/>
    </xf>
    <xf numFmtId="49" fontId="26" fillId="4" borderId="3" xfId="0" applyNumberFormat="1" applyFont="1" applyFill="1" applyBorder="1" applyAlignment="1" applyProtection="1">
      <alignment horizontal="right" vertical="center" wrapText="1" shrinkToFit="1" readingOrder="1"/>
    </xf>
    <xf numFmtId="49" fontId="18" fillId="5" borderId="3" xfId="0" applyNumberFormat="1" applyFont="1" applyFill="1" applyBorder="1" applyAlignment="1" applyProtection="1">
      <alignment horizontal="left" vertical="center" wrapText="1" shrinkToFit="1" readingOrder="1"/>
    </xf>
    <xf numFmtId="49" fontId="15" fillId="5" borderId="3" xfId="0" applyNumberFormat="1" applyFont="1" applyFill="1" applyBorder="1" applyAlignment="1" applyProtection="1">
      <alignment horizontal="left" vertical="center" wrapText="1" shrinkToFit="1" readingOrder="1"/>
    </xf>
    <xf numFmtId="49" fontId="21" fillId="4" borderId="3" xfId="0" applyNumberFormat="1" applyFont="1" applyFill="1" applyBorder="1" applyAlignment="1" applyProtection="1">
      <alignment horizontal="left" vertical="center" wrapText="1" shrinkToFit="1" readingOrder="1"/>
    </xf>
    <xf numFmtId="49" fontId="26" fillId="0" borderId="3" xfId="0" applyNumberFormat="1" applyFont="1" applyBorder="1" applyAlignment="1" applyProtection="1">
      <alignment horizontal="left" vertical="center" wrapText="1" shrinkToFit="1" readingOrder="1"/>
    </xf>
    <xf numFmtId="49" fontId="26" fillId="5" borderId="3" xfId="0" applyNumberFormat="1" applyFont="1" applyFill="1" applyBorder="1" applyAlignment="1" applyProtection="1">
      <alignment horizontal="left" vertical="center" wrapText="1" shrinkToFit="1" readingOrder="1"/>
    </xf>
    <xf numFmtId="49" fontId="13" fillId="0" borderId="3" xfId="0" applyNumberFormat="1" applyFont="1" applyBorder="1" applyAlignment="1" applyProtection="1">
      <alignment horizontal="left" vertical="center" wrapText="1" shrinkToFit="1" readingOrder="1"/>
    </xf>
    <xf numFmtId="49" fontId="14" fillId="0" borderId="3" xfId="0" applyNumberFormat="1" applyFont="1" applyBorder="1" applyAlignment="1" applyProtection="1">
      <alignment horizontal="left" vertical="center" wrapText="1" shrinkToFit="1" readingOrder="1"/>
    </xf>
    <xf numFmtId="49" fontId="13" fillId="0" borderId="2" xfId="0" applyNumberFormat="1" applyFont="1" applyBorder="1" applyAlignment="1" applyProtection="1">
      <alignment horizontal="left" vertical="center" wrapText="1" shrinkToFit="1" readingOrder="1"/>
    </xf>
    <xf numFmtId="49" fontId="11" fillId="4" borderId="3" xfId="0" applyNumberFormat="1" applyFont="1" applyFill="1" applyBorder="1" applyAlignment="1" applyProtection="1">
      <alignment horizontal="left" vertical="center" wrapText="1" shrinkToFit="1" readingOrder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H36"/>
  <sheetViews>
    <sheetView showGridLines="0" tabSelected="1" workbookViewId="0">
      <selection activeCell="O12" sqref="O12"/>
    </sheetView>
  </sheetViews>
  <sheetFormatPr defaultRowHeight="15" x14ac:dyDescent="0.25"/>
  <cols>
    <col min="1" max="1" width="37" customWidth="1"/>
    <col min="2" max="3" width="14.140625" customWidth="1"/>
    <col min="4" max="4" width="14" customWidth="1"/>
    <col min="5" max="5" width="8.140625" customWidth="1"/>
    <col min="6" max="6" width="4.85546875" customWidth="1"/>
    <col min="7" max="7" width="3.140625" customWidth="1"/>
    <col min="8" max="8" width="0.140625" customWidth="1"/>
  </cols>
  <sheetData>
    <row r="1" spans="1:8" ht="16.5" customHeight="1" x14ac:dyDescent="0.25">
      <c r="A1" s="103" t="s">
        <v>0</v>
      </c>
      <c r="B1" s="103"/>
      <c r="C1" s="103"/>
      <c r="D1" s="103"/>
      <c r="E1" s="103"/>
      <c r="F1" s="103"/>
      <c r="G1" s="103"/>
      <c r="H1" s="103"/>
    </row>
    <row r="2" spans="1:8" ht="8.25" customHeight="1" x14ac:dyDescent="0.25"/>
    <row r="3" spans="1:8" ht="14.25" customHeight="1" x14ac:dyDescent="0.25">
      <c r="A3" s="104" t="s">
        <v>1</v>
      </c>
      <c r="B3" s="104"/>
      <c r="C3" s="104"/>
      <c r="D3" s="104"/>
      <c r="E3" s="104"/>
      <c r="F3" s="104"/>
      <c r="G3" s="104"/>
      <c r="H3" s="104"/>
    </row>
    <row r="4" spans="1:8" ht="12" customHeight="1" x14ac:dyDescent="0.25"/>
    <row r="5" spans="1:8" ht="13.5" customHeight="1" x14ac:dyDescent="0.25">
      <c r="A5" s="104" t="s">
        <v>2</v>
      </c>
      <c r="B5" s="104"/>
      <c r="C5" s="104"/>
      <c r="D5" s="104"/>
      <c r="E5" s="104"/>
      <c r="F5" s="104"/>
      <c r="G5" s="104"/>
      <c r="H5" s="104"/>
    </row>
    <row r="6" spans="1:8" ht="17.25" customHeight="1" x14ac:dyDescent="0.25"/>
    <row r="7" spans="1:8" ht="12.75" customHeight="1" x14ac:dyDescent="0.25">
      <c r="A7" s="102" t="s">
        <v>3</v>
      </c>
      <c r="B7" s="102"/>
      <c r="C7" s="102"/>
      <c r="D7" s="102"/>
      <c r="E7" s="102"/>
      <c r="F7" s="102"/>
      <c r="G7" s="102"/>
      <c r="H7" s="102"/>
    </row>
    <row r="8" spans="1:8" ht="12.75" customHeight="1" x14ac:dyDescent="0.25"/>
    <row r="9" spans="1:8" ht="36" customHeight="1" x14ac:dyDescent="0.25">
      <c r="A9" s="1" t="s">
        <v>4</v>
      </c>
      <c r="B9" s="47" t="s">
        <v>237</v>
      </c>
      <c r="C9" s="2" t="s">
        <v>24</v>
      </c>
      <c r="D9" s="47" t="s">
        <v>231</v>
      </c>
      <c r="E9" s="1" t="s">
        <v>5</v>
      </c>
      <c r="F9" s="96" t="s">
        <v>6</v>
      </c>
      <c r="G9" s="96"/>
    </row>
    <row r="10" spans="1:8" ht="14.25" customHeight="1" x14ac:dyDescent="0.25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97">
        <v>6</v>
      </c>
      <c r="G10" s="97"/>
    </row>
    <row r="11" spans="1:8" ht="24.75" customHeight="1" x14ac:dyDescent="0.25">
      <c r="A11" s="4" t="s">
        <v>7</v>
      </c>
      <c r="B11" s="5">
        <f>B12</f>
        <v>699257.11</v>
      </c>
      <c r="C11" s="5">
        <f>C12+C13</f>
        <v>871633</v>
      </c>
      <c r="D11" s="5">
        <f>D12+D13</f>
        <v>778715.94</v>
      </c>
      <c r="E11" s="5">
        <f>(D11/B11)*100</f>
        <v>111.36332099647868</v>
      </c>
      <c r="F11" s="99">
        <f>(D11/C11)*100</f>
        <v>89.339887314959384</v>
      </c>
      <c r="G11" s="99"/>
    </row>
    <row r="12" spans="1:8" ht="24" customHeight="1" x14ac:dyDescent="0.25">
      <c r="A12" s="6" t="s">
        <v>8</v>
      </c>
      <c r="B12" s="7">
        <v>699257.11</v>
      </c>
      <c r="C12" s="7">
        <v>871633</v>
      </c>
      <c r="D12" s="7">
        <v>778715.94</v>
      </c>
      <c r="E12" s="5">
        <f t="shared" ref="E12:E17" si="0">(D12/B12)*100</f>
        <v>111.36332099647868</v>
      </c>
      <c r="F12" s="99">
        <f t="shared" ref="F12:F17" si="1">(D12/C12)*100</f>
        <v>89.339887314959384</v>
      </c>
      <c r="G12" s="99"/>
    </row>
    <row r="13" spans="1:8" ht="24" customHeight="1" x14ac:dyDescent="0.25">
      <c r="A13" s="6" t="s">
        <v>9</v>
      </c>
      <c r="B13" s="7">
        <v>0</v>
      </c>
      <c r="C13" s="7">
        <v>0</v>
      </c>
      <c r="D13" s="7">
        <v>0</v>
      </c>
      <c r="E13" s="5">
        <v>0</v>
      </c>
      <c r="F13" s="99">
        <v>0</v>
      </c>
      <c r="G13" s="99"/>
    </row>
    <row r="14" spans="1:8" ht="24.75" customHeight="1" x14ac:dyDescent="0.25">
      <c r="A14" s="4" t="s">
        <v>10</v>
      </c>
      <c r="B14" s="5">
        <f>B15+B16</f>
        <v>713297.66</v>
      </c>
      <c r="C14" s="5">
        <v>871633</v>
      </c>
      <c r="D14" s="5">
        <f>D15+D16</f>
        <v>834318.28999999992</v>
      </c>
      <c r="E14" s="5">
        <f t="shared" si="0"/>
        <v>116.96635735493651</v>
      </c>
      <c r="F14" s="99">
        <f t="shared" si="1"/>
        <v>95.718988381578015</v>
      </c>
      <c r="G14" s="99"/>
    </row>
    <row r="15" spans="1:8" ht="24" customHeight="1" x14ac:dyDescent="0.25">
      <c r="A15" s="6" t="s">
        <v>11</v>
      </c>
      <c r="B15" s="7">
        <v>701486.1</v>
      </c>
      <c r="C15" s="83">
        <f>C14-C16</f>
        <v>867818</v>
      </c>
      <c r="D15" s="7">
        <v>828665.94</v>
      </c>
      <c r="E15" s="5">
        <f t="shared" si="0"/>
        <v>118.13005845732367</v>
      </c>
      <c r="F15" s="99">
        <f t="shared" si="1"/>
        <v>95.488448038644037</v>
      </c>
      <c r="G15" s="99"/>
    </row>
    <row r="16" spans="1:8" ht="24.75" customHeight="1" x14ac:dyDescent="0.25">
      <c r="A16" s="6" t="s">
        <v>12</v>
      </c>
      <c r="B16" s="7">
        <v>11811.56</v>
      </c>
      <c r="C16" s="83">
        <v>3815</v>
      </c>
      <c r="D16" s="7">
        <v>5652.35</v>
      </c>
      <c r="E16" s="5">
        <f t="shared" si="0"/>
        <v>47.854390105963994</v>
      </c>
      <c r="F16" s="99">
        <f t="shared" si="1"/>
        <v>148.16120576671037</v>
      </c>
      <c r="G16" s="99"/>
    </row>
    <row r="17" spans="1:8" ht="24" customHeight="1" x14ac:dyDescent="0.25">
      <c r="A17" s="4" t="s">
        <v>13</v>
      </c>
      <c r="B17" s="5">
        <f>B11-B14</f>
        <v>-14040.550000000047</v>
      </c>
      <c r="C17" s="5">
        <v>0</v>
      </c>
      <c r="D17" s="5">
        <f>D11-D14</f>
        <v>-55602.349999999977</v>
      </c>
      <c r="E17" s="5">
        <f t="shared" si="0"/>
        <v>396.01262058822334</v>
      </c>
      <c r="F17" s="99" t="e">
        <f t="shared" si="1"/>
        <v>#DIV/0!</v>
      </c>
      <c r="G17" s="99"/>
    </row>
    <row r="18" spans="1:8" ht="17.25" customHeight="1" x14ac:dyDescent="0.25"/>
    <row r="19" spans="1:8" ht="12.75" customHeight="1" x14ac:dyDescent="0.25">
      <c r="A19" s="102" t="s">
        <v>14</v>
      </c>
      <c r="B19" s="102"/>
      <c r="C19" s="102"/>
      <c r="D19" s="102"/>
      <c r="E19" s="102"/>
      <c r="F19" s="102"/>
      <c r="G19" s="102"/>
      <c r="H19" s="102"/>
    </row>
    <row r="20" spans="1:8" ht="8.25" customHeight="1" x14ac:dyDescent="0.25"/>
    <row r="21" spans="1:8" ht="36" customHeight="1" x14ac:dyDescent="0.25">
      <c r="A21" s="1" t="s">
        <v>4</v>
      </c>
      <c r="B21" s="47" t="s">
        <v>237</v>
      </c>
      <c r="C21" s="2" t="s">
        <v>24</v>
      </c>
      <c r="D21" s="47" t="s">
        <v>231</v>
      </c>
      <c r="E21" s="2" t="s">
        <v>15</v>
      </c>
      <c r="F21" s="96" t="s">
        <v>6</v>
      </c>
      <c r="G21" s="96"/>
    </row>
    <row r="22" spans="1:8" ht="14.25" customHeight="1" x14ac:dyDescent="0.25">
      <c r="A22" s="3">
        <v>1</v>
      </c>
      <c r="B22" s="3">
        <v>2</v>
      </c>
      <c r="C22" s="3">
        <v>3</v>
      </c>
      <c r="D22" s="3">
        <v>4</v>
      </c>
      <c r="E22" s="3">
        <v>5</v>
      </c>
      <c r="F22" s="97">
        <v>6</v>
      </c>
      <c r="G22" s="97"/>
    </row>
    <row r="23" spans="1:8" ht="24" customHeight="1" x14ac:dyDescent="0.25">
      <c r="A23" s="6" t="s">
        <v>16</v>
      </c>
      <c r="B23" s="7">
        <v>0</v>
      </c>
      <c r="C23" s="7">
        <v>0</v>
      </c>
      <c r="D23" s="7">
        <v>0</v>
      </c>
      <c r="E23" s="7">
        <v>0</v>
      </c>
      <c r="F23" s="101">
        <v>0</v>
      </c>
      <c r="G23" s="101"/>
    </row>
    <row r="24" spans="1:8" ht="24" customHeight="1" x14ac:dyDescent="0.25">
      <c r="A24" s="6" t="s">
        <v>17</v>
      </c>
      <c r="B24" s="7">
        <v>0</v>
      </c>
      <c r="C24" s="7">
        <v>0</v>
      </c>
      <c r="D24" s="7">
        <v>0</v>
      </c>
      <c r="E24" s="7">
        <v>0</v>
      </c>
      <c r="F24" s="101">
        <v>0</v>
      </c>
      <c r="G24" s="101"/>
    </row>
    <row r="25" spans="1:8" ht="24.75" customHeight="1" x14ac:dyDescent="0.25">
      <c r="A25" s="4" t="s">
        <v>18</v>
      </c>
      <c r="B25" s="5">
        <v>0</v>
      </c>
      <c r="C25" s="5">
        <v>0</v>
      </c>
      <c r="D25" s="5">
        <v>0</v>
      </c>
      <c r="E25" s="5">
        <v>0</v>
      </c>
      <c r="F25" s="99">
        <v>0</v>
      </c>
      <c r="G25" s="99"/>
    </row>
    <row r="26" spans="1:8" ht="17.25" customHeight="1" x14ac:dyDescent="0.25"/>
    <row r="27" spans="1:8" ht="12.75" customHeight="1" x14ac:dyDescent="0.25">
      <c r="A27" s="102" t="s">
        <v>19</v>
      </c>
      <c r="B27" s="102"/>
      <c r="C27" s="102"/>
      <c r="D27" s="102"/>
      <c r="E27" s="102"/>
      <c r="F27" s="102"/>
      <c r="G27" s="102"/>
      <c r="H27" s="102"/>
    </row>
    <row r="28" spans="1:8" ht="6.75" customHeight="1" x14ac:dyDescent="0.25"/>
    <row r="29" spans="1:8" ht="36.75" customHeight="1" x14ac:dyDescent="0.25">
      <c r="A29" s="1" t="s">
        <v>4</v>
      </c>
      <c r="B29" s="47" t="s">
        <v>237</v>
      </c>
      <c r="C29" s="2" t="s">
        <v>24</v>
      </c>
      <c r="D29" s="47" t="s">
        <v>231</v>
      </c>
      <c r="E29" s="1" t="s">
        <v>5</v>
      </c>
      <c r="F29" s="96" t="s">
        <v>6</v>
      </c>
      <c r="G29" s="96"/>
    </row>
    <row r="30" spans="1:8" ht="14.25" customHeight="1" x14ac:dyDescent="0.25">
      <c r="A30" s="3">
        <v>1</v>
      </c>
      <c r="B30" s="3">
        <v>2</v>
      </c>
      <c r="C30" s="3">
        <v>3</v>
      </c>
      <c r="D30" s="3">
        <v>4</v>
      </c>
      <c r="E30" s="3">
        <v>5</v>
      </c>
      <c r="F30" s="97">
        <v>6</v>
      </c>
      <c r="G30" s="97"/>
    </row>
    <row r="31" spans="1:8" ht="24" customHeight="1" x14ac:dyDescent="0.25">
      <c r="A31" s="8" t="s">
        <v>20</v>
      </c>
      <c r="B31" s="9">
        <v>4769.18</v>
      </c>
      <c r="C31" s="9">
        <v>0</v>
      </c>
      <c r="D31" s="9"/>
      <c r="E31" s="9">
        <v>0</v>
      </c>
      <c r="F31" s="98">
        <v>0</v>
      </c>
      <c r="G31" s="98"/>
    </row>
    <row r="32" spans="1:8" ht="24" customHeight="1" x14ac:dyDescent="0.25">
      <c r="A32" s="4" t="s">
        <v>21</v>
      </c>
      <c r="B32" s="5"/>
      <c r="C32" s="5">
        <v>0</v>
      </c>
      <c r="D32" s="5"/>
      <c r="E32" s="5">
        <v>0</v>
      </c>
      <c r="F32" s="99">
        <v>0</v>
      </c>
      <c r="G32" s="99"/>
    </row>
    <row r="33" spans="1:7" ht="50.25" customHeight="1" x14ac:dyDescent="0.25"/>
    <row r="34" spans="1:7" ht="25.5" customHeight="1" x14ac:dyDescent="0.25">
      <c r="A34" s="10" t="s">
        <v>22</v>
      </c>
      <c r="B34" s="11"/>
      <c r="C34" s="11"/>
      <c r="D34" s="11"/>
      <c r="E34" s="11"/>
      <c r="F34" s="100"/>
      <c r="G34" s="100"/>
    </row>
    <row r="35" spans="1:7" ht="21" customHeight="1" x14ac:dyDescent="0.25"/>
    <row r="36" spans="1:7" ht="53.25" customHeight="1" x14ac:dyDescent="0.25">
      <c r="A36" s="95" t="s">
        <v>23</v>
      </c>
      <c r="B36" s="95"/>
      <c r="C36" s="95"/>
      <c r="D36" s="95"/>
      <c r="E36" s="95"/>
      <c r="F36" s="95"/>
    </row>
  </sheetData>
  <mergeCells count="26">
    <mergeCell ref="A1:H1"/>
    <mergeCell ref="A3:H3"/>
    <mergeCell ref="A5:H5"/>
    <mergeCell ref="A7:H7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A19:H19"/>
    <mergeCell ref="F21:G21"/>
    <mergeCell ref="F22:G22"/>
    <mergeCell ref="F23:G23"/>
    <mergeCell ref="F24:G24"/>
    <mergeCell ref="F25:G25"/>
    <mergeCell ref="A27:H27"/>
    <mergeCell ref="A36:F36"/>
    <mergeCell ref="F29:G29"/>
    <mergeCell ref="F30:G30"/>
    <mergeCell ref="F31:G31"/>
    <mergeCell ref="F32:G32"/>
    <mergeCell ref="F34:G34"/>
  </mergeCells>
  <pageMargins left="0.70866137742996216" right="0.59055119752883911" top="0.59055119752883911" bottom="0.59055119752883911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5"/>
  <sheetViews>
    <sheetView topLeftCell="A46" workbookViewId="0">
      <selection activeCell="N25" sqref="N25"/>
    </sheetView>
  </sheetViews>
  <sheetFormatPr defaultRowHeight="15" x14ac:dyDescent="0.25"/>
  <cols>
    <col min="2" max="2" width="37.42578125" customWidth="1"/>
    <col min="4" max="4" width="9.42578125" customWidth="1"/>
    <col min="11" max="11" width="10.140625" bestFit="1" customWidth="1"/>
    <col min="14" max="14" width="11.7109375" bestFit="1" customWidth="1"/>
    <col min="15" max="15" width="13.140625" customWidth="1"/>
    <col min="16" max="16" width="12.7109375" bestFit="1" customWidth="1"/>
    <col min="17" max="17" width="11.7109375" bestFit="1" customWidth="1"/>
    <col min="18" max="18" width="12.7109375" bestFit="1" customWidth="1"/>
    <col min="20" max="21" width="12.7109375" bestFit="1" customWidth="1"/>
  </cols>
  <sheetData>
    <row r="1" spans="1:8" x14ac:dyDescent="0.25">
      <c r="A1" s="104" t="s">
        <v>25</v>
      </c>
      <c r="B1" s="104"/>
      <c r="C1" s="104"/>
      <c r="D1" s="104"/>
      <c r="E1" s="104"/>
      <c r="F1" s="104"/>
      <c r="G1" s="104"/>
    </row>
    <row r="3" spans="1:8" x14ac:dyDescent="0.25">
      <c r="A3" s="106" t="s">
        <v>26</v>
      </c>
      <c r="B3" s="106"/>
      <c r="C3" s="106"/>
      <c r="D3" s="106"/>
      <c r="E3" s="106"/>
      <c r="F3" s="106"/>
      <c r="G3" s="106"/>
    </row>
    <row r="5" spans="1:8" ht="45" x14ac:dyDescent="0.25">
      <c r="A5" s="107" t="s">
        <v>4</v>
      </c>
      <c r="B5" s="107"/>
      <c r="C5" s="12" t="s">
        <v>232</v>
      </c>
      <c r="D5" s="50" t="s">
        <v>24</v>
      </c>
      <c r="E5" s="12" t="s">
        <v>231</v>
      </c>
      <c r="F5" s="13" t="s">
        <v>5</v>
      </c>
      <c r="G5" s="13" t="s">
        <v>6</v>
      </c>
    </row>
    <row r="6" spans="1:8" x14ac:dyDescent="0.25">
      <c r="A6" s="105">
        <v>1</v>
      </c>
      <c r="B6" s="105"/>
      <c r="C6" s="14">
        <v>2</v>
      </c>
      <c r="D6" s="51">
        <v>3</v>
      </c>
      <c r="E6" s="14">
        <v>4</v>
      </c>
      <c r="F6" s="14">
        <v>5</v>
      </c>
      <c r="G6" s="14">
        <v>6</v>
      </c>
    </row>
    <row r="7" spans="1:8" ht="21.75" customHeight="1" x14ac:dyDescent="0.25">
      <c r="A7" s="10"/>
      <c r="B7" s="15" t="s">
        <v>27</v>
      </c>
      <c r="C7" s="16">
        <f>C8</f>
        <v>699257.11</v>
      </c>
      <c r="D7" s="52">
        <f>D8</f>
        <v>871633</v>
      </c>
      <c r="E7" s="16">
        <f>E8</f>
        <v>778715.94000000006</v>
      </c>
      <c r="F7" s="45">
        <f>(E7/C7)*100</f>
        <v>111.36332099647871</v>
      </c>
      <c r="G7" s="45">
        <f>(E7/D7)*100</f>
        <v>89.339887314959398</v>
      </c>
    </row>
    <row r="8" spans="1:8" ht="23.25" customHeight="1" x14ac:dyDescent="0.25">
      <c r="A8" s="17" t="s">
        <v>28</v>
      </c>
      <c r="B8" s="15" t="s">
        <v>29</v>
      </c>
      <c r="C8" s="16">
        <f>C9+C15+C18+C21+C26</f>
        <v>699257.11</v>
      </c>
      <c r="D8" s="52">
        <f>D9+D18+D21+D26</f>
        <v>871633</v>
      </c>
      <c r="E8" s="16">
        <f>E9+E15+E18+E21+E26</f>
        <v>778715.94000000006</v>
      </c>
      <c r="F8" s="45">
        <f t="shared" ref="F8:F29" si="0">(E8/C8)*100</f>
        <v>111.36332099647871</v>
      </c>
      <c r="G8" s="45">
        <f t="shared" ref="G8:G29" si="1">(E8/D8)*100</f>
        <v>89.339887314959398</v>
      </c>
    </row>
    <row r="9" spans="1:8" ht="32.25" customHeight="1" x14ac:dyDescent="0.25">
      <c r="A9" s="17" t="s">
        <v>30</v>
      </c>
      <c r="B9" s="15" t="s">
        <v>31</v>
      </c>
      <c r="C9" s="18">
        <f>C10+C13</f>
        <v>637347.98</v>
      </c>
      <c r="D9" s="52">
        <f>D10</f>
        <v>752723</v>
      </c>
      <c r="E9" s="16">
        <f>E10</f>
        <v>663279.32000000007</v>
      </c>
      <c r="F9" s="45">
        <f t="shared" si="0"/>
        <v>104.06863139348148</v>
      </c>
      <c r="G9" s="45">
        <f t="shared" si="1"/>
        <v>88.117318057240198</v>
      </c>
    </row>
    <row r="10" spans="1:8" ht="36" customHeight="1" x14ac:dyDescent="0.25">
      <c r="A10" s="19" t="s">
        <v>32</v>
      </c>
      <c r="B10" s="20" t="s">
        <v>33</v>
      </c>
      <c r="C10" s="18">
        <f>C11</f>
        <v>610220.51</v>
      </c>
      <c r="D10" s="85">
        <f>D11+D12</f>
        <v>752723</v>
      </c>
      <c r="E10" s="18">
        <f>E11+E12</f>
        <v>663279.32000000007</v>
      </c>
      <c r="F10" s="45">
        <f t="shared" si="0"/>
        <v>108.6950223944456</v>
      </c>
      <c r="G10" s="45">
        <f t="shared" si="1"/>
        <v>88.117318057240198</v>
      </c>
    </row>
    <row r="11" spans="1:8" ht="28.5" customHeight="1" x14ac:dyDescent="0.25">
      <c r="A11" s="19" t="s">
        <v>34</v>
      </c>
      <c r="B11" s="20" t="s">
        <v>35</v>
      </c>
      <c r="C11" s="18">
        <v>610220.51</v>
      </c>
      <c r="D11" s="85">
        <v>751221</v>
      </c>
      <c r="E11" s="18">
        <v>662087.4</v>
      </c>
      <c r="F11" s="45">
        <f t="shared" si="0"/>
        <v>108.49969628192275</v>
      </c>
      <c r="G11" s="45">
        <f t="shared" si="1"/>
        <v>88.13483648620047</v>
      </c>
    </row>
    <row r="12" spans="1:8" s="37" customFormat="1" ht="28.5" customHeight="1" x14ac:dyDescent="0.25">
      <c r="A12" s="19" t="s">
        <v>229</v>
      </c>
      <c r="B12" s="20" t="s">
        <v>230</v>
      </c>
      <c r="C12" s="18">
        <v>0</v>
      </c>
      <c r="D12" s="85">
        <v>1502</v>
      </c>
      <c r="E12" s="18">
        <v>1191.92</v>
      </c>
      <c r="F12" s="45" t="e">
        <f t="shared" si="0"/>
        <v>#DIV/0!</v>
      </c>
      <c r="G12" s="45">
        <f t="shared" si="1"/>
        <v>79.355525965379499</v>
      </c>
    </row>
    <row r="13" spans="1:8" ht="22.5" customHeight="1" x14ac:dyDescent="0.25">
      <c r="A13" s="21" t="s">
        <v>36</v>
      </c>
      <c r="B13" s="22" t="s">
        <v>37</v>
      </c>
      <c r="C13" s="18">
        <f>C14</f>
        <v>27127.47</v>
      </c>
      <c r="D13" s="85">
        <f>D14</f>
        <v>0</v>
      </c>
      <c r="E13" s="18">
        <f>E14</f>
        <v>0</v>
      </c>
      <c r="F13" s="45">
        <f t="shared" si="0"/>
        <v>0</v>
      </c>
      <c r="G13" s="45">
        <v>0</v>
      </c>
    </row>
    <row r="14" spans="1:8" ht="19.5" customHeight="1" x14ac:dyDescent="0.25">
      <c r="A14" s="21" t="s">
        <v>38</v>
      </c>
      <c r="B14" s="22" t="s">
        <v>37</v>
      </c>
      <c r="C14" s="18">
        <v>27127.47</v>
      </c>
      <c r="D14" s="85">
        <v>0</v>
      </c>
      <c r="E14" s="18">
        <v>0</v>
      </c>
      <c r="F14" s="45">
        <f t="shared" si="0"/>
        <v>0</v>
      </c>
      <c r="G14" s="45">
        <v>0</v>
      </c>
    </row>
    <row r="15" spans="1:8" ht="16.5" customHeight="1" x14ac:dyDescent="0.25">
      <c r="A15" s="17" t="s">
        <v>39</v>
      </c>
      <c r="B15" s="15" t="s">
        <v>40</v>
      </c>
      <c r="C15" s="16">
        <f>C16</f>
        <v>18.87</v>
      </c>
      <c r="D15" s="52">
        <v>0</v>
      </c>
      <c r="E15" s="16">
        <v>2.46</v>
      </c>
      <c r="F15" s="45">
        <f t="shared" si="0"/>
        <v>13.036565977742448</v>
      </c>
      <c r="G15" s="45">
        <v>0</v>
      </c>
      <c r="H15" s="46"/>
    </row>
    <row r="16" spans="1:8" ht="19.5" customHeight="1" x14ac:dyDescent="0.25">
      <c r="A16" s="19" t="s">
        <v>41</v>
      </c>
      <c r="B16" s="20" t="s">
        <v>42</v>
      </c>
      <c r="C16" s="18">
        <f>C17</f>
        <v>18.87</v>
      </c>
      <c r="D16" s="84">
        <f>D17</f>
        <v>0</v>
      </c>
      <c r="E16" s="18">
        <v>2.46</v>
      </c>
      <c r="F16" s="45">
        <f t="shared" si="0"/>
        <v>13.036565977742448</v>
      </c>
      <c r="G16" s="45">
        <v>0</v>
      </c>
    </row>
    <row r="17" spans="1:22" ht="21" customHeight="1" x14ac:dyDescent="0.25">
      <c r="A17" s="19" t="s">
        <v>43</v>
      </c>
      <c r="B17" s="20" t="s">
        <v>44</v>
      </c>
      <c r="C17" s="18">
        <v>18.87</v>
      </c>
      <c r="D17" s="84">
        <v>0</v>
      </c>
      <c r="E17" s="18">
        <v>2.46</v>
      </c>
      <c r="F17" s="45">
        <f t="shared" si="0"/>
        <v>13.036565977742448</v>
      </c>
      <c r="G17" s="45">
        <v>0</v>
      </c>
    </row>
    <row r="18" spans="1:22" ht="32.25" customHeight="1" x14ac:dyDescent="0.25">
      <c r="A18" s="17" t="s">
        <v>45</v>
      </c>
      <c r="B18" s="15" t="s">
        <v>46</v>
      </c>
      <c r="C18" s="16">
        <f t="shared" ref="C18:E19" si="2">C19</f>
        <v>12685.05</v>
      </c>
      <c r="D18" s="52">
        <f t="shared" si="2"/>
        <v>17924</v>
      </c>
      <c r="E18" s="16">
        <f t="shared" si="2"/>
        <v>23073.8</v>
      </c>
      <c r="F18" s="45">
        <f t="shared" si="0"/>
        <v>181.89758810568347</v>
      </c>
      <c r="G18" s="45">
        <f t="shared" si="1"/>
        <v>128.73130997545189</v>
      </c>
    </row>
    <row r="19" spans="1:22" ht="18" customHeight="1" x14ac:dyDescent="0.25">
      <c r="A19" s="19" t="s">
        <v>47</v>
      </c>
      <c r="B19" s="20" t="s">
        <v>48</v>
      </c>
      <c r="C19" s="18">
        <f t="shared" si="2"/>
        <v>12685.05</v>
      </c>
      <c r="D19" s="85">
        <f t="shared" si="2"/>
        <v>17924</v>
      </c>
      <c r="E19" s="18">
        <f t="shared" si="2"/>
        <v>23073.8</v>
      </c>
      <c r="F19" s="45">
        <f t="shared" si="0"/>
        <v>181.89758810568347</v>
      </c>
      <c r="G19" s="45">
        <f t="shared" si="1"/>
        <v>128.73130997545189</v>
      </c>
    </row>
    <row r="20" spans="1:22" ht="17.25" customHeight="1" x14ac:dyDescent="0.25">
      <c r="A20" s="19" t="s">
        <v>49</v>
      </c>
      <c r="B20" s="20" t="s">
        <v>50</v>
      </c>
      <c r="C20" s="18">
        <v>12685.05</v>
      </c>
      <c r="D20" s="85">
        <v>17924</v>
      </c>
      <c r="E20" s="18">
        <v>23073.8</v>
      </c>
      <c r="F20" s="45">
        <f t="shared" si="0"/>
        <v>181.89758810568347</v>
      </c>
      <c r="G20" s="45">
        <f t="shared" si="1"/>
        <v>128.73130997545189</v>
      </c>
    </row>
    <row r="21" spans="1:22" ht="38.25" customHeight="1" x14ac:dyDescent="0.25">
      <c r="A21" s="17" t="s">
        <v>51</v>
      </c>
      <c r="B21" s="15" t="s">
        <v>52</v>
      </c>
      <c r="C21" s="16">
        <f>C22+C24</f>
        <v>7233.9699999999993</v>
      </c>
      <c r="D21" s="87">
        <f>D22+D24</f>
        <v>10599</v>
      </c>
      <c r="E21" s="16">
        <f>E22+E24</f>
        <v>5704.7</v>
      </c>
      <c r="F21" s="45">
        <f t="shared" si="0"/>
        <v>78.859879153493878</v>
      </c>
      <c r="G21" s="45">
        <f t="shared" si="1"/>
        <v>53.823002170016032</v>
      </c>
    </row>
    <row r="22" spans="1:22" ht="29.25" customHeight="1" x14ac:dyDescent="0.25">
      <c r="A22" s="19" t="s">
        <v>53</v>
      </c>
      <c r="B22" s="20" t="s">
        <v>54</v>
      </c>
      <c r="C22" s="18">
        <f>C23</f>
        <v>3326.5</v>
      </c>
      <c r="D22" s="85">
        <f>D23</f>
        <v>8639</v>
      </c>
      <c r="E22" s="18">
        <f>E23</f>
        <v>3137.5</v>
      </c>
      <c r="F22" s="45">
        <f t="shared" si="0"/>
        <v>94.318352622876901</v>
      </c>
      <c r="G22" s="45">
        <f t="shared" si="1"/>
        <v>36.317860863525873</v>
      </c>
    </row>
    <row r="23" spans="1:22" ht="26.25" customHeight="1" x14ac:dyDescent="0.25">
      <c r="A23" s="19" t="s">
        <v>55</v>
      </c>
      <c r="B23" s="20" t="s">
        <v>56</v>
      </c>
      <c r="C23" s="18">
        <v>3326.5</v>
      </c>
      <c r="D23" s="85">
        <v>8639</v>
      </c>
      <c r="E23" s="18">
        <v>3137.5</v>
      </c>
      <c r="F23" s="45">
        <f t="shared" si="0"/>
        <v>94.318352622876901</v>
      </c>
      <c r="G23" s="45">
        <f t="shared" si="1"/>
        <v>36.317860863525873</v>
      </c>
    </row>
    <row r="24" spans="1:22" ht="54.75" customHeight="1" x14ac:dyDescent="0.25">
      <c r="A24" s="19" t="s">
        <v>57</v>
      </c>
      <c r="B24" s="20" t="s">
        <v>58</v>
      </c>
      <c r="C24" s="18">
        <f>C25</f>
        <v>3907.47</v>
      </c>
      <c r="D24" s="85">
        <f>D25</f>
        <v>1960</v>
      </c>
      <c r="E24" s="18">
        <f>E25</f>
        <v>2567.1999999999998</v>
      </c>
      <c r="F24" s="45">
        <f t="shared" si="0"/>
        <v>65.699800638264662</v>
      </c>
      <c r="G24" s="45">
        <f t="shared" si="1"/>
        <v>130.9795918367347</v>
      </c>
    </row>
    <row r="25" spans="1:22" x14ac:dyDescent="0.25">
      <c r="A25" s="19" t="s">
        <v>59</v>
      </c>
      <c r="B25" s="20" t="s">
        <v>60</v>
      </c>
      <c r="C25" s="18">
        <v>3907.47</v>
      </c>
      <c r="D25" s="85">
        <v>1960</v>
      </c>
      <c r="E25" s="18">
        <v>2567.1999999999998</v>
      </c>
      <c r="F25" s="45">
        <f t="shared" si="0"/>
        <v>65.699800638264662</v>
      </c>
      <c r="G25" s="45">
        <f t="shared" si="1"/>
        <v>130.9795918367347</v>
      </c>
    </row>
    <row r="26" spans="1:22" ht="27.75" customHeight="1" x14ac:dyDescent="0.25">
      <c r="A26" s="17" t="s">
        <v>61</v>
      </c>
      <c r="B26" s="15" t="s">
        <v>62</v>
      </c>
      <c r="C26" s="16">
        <f>C27</f>
        <v>41971.24</v>
      </c>
      <c r="D26" s="87">
        <f>D27</f>
        <v>90387</v>
      </c>
      <c r="E26" s="16">
        <f>E27</f>
        <v>86655.66</v>
      </c>
      <c r="F26" s="45">
        <f t="shared" si="0"/>
        <v>206.46437894138941</v>
      </c>
      <c r="G26" s="45">
        <f t="shared" si="1"/>
        <v>95.871817849912048</v>
      </c>
    </row>
    <row r="27" spans="1:22" ht="37.5" customHeight="1" x14ac:dyDescent="0.25">
      <c r="A27" s="19" t="s">
        <v>63</v>
      </c>
      <c r="B27" s="20" t="s">
        <v>64</v>
      </c>
      <c r="C27" s="18">
        <f>C28+C29</f>
        <v>41971.24</v>
      </c>
      <c r="D27" s="86">
        <f>D28+D29</f>
        <v>90387</v>
      </c>
      <c r="E27" s="18">
        <f>E28+E29</f>
        <v>86655.66</v>
      </c>
      <c r="F27" s="45">
        <f t="shared" si="0"/>
        <v>206.46437894138941</v>
      </c>
      <c r="G27" s="45">
        <f t="shared" si="1"/>
        <v>95.871817849912048</v>
      </c>
    </row>
    <row r="28" spans="1:22" ht="29.25" customHeight="1" x14ac:dyDescent="0.25">
      <c r="A28" s="19" t="s">
        <v>65</v>
      </c>
      <c r="B28" s="20" t="s">
        <v>66</v>
      </c>
      <c r="C28" s="18">
        <v>37183.74</v>
      </c>
      <c r="D28" s="86">
        <v>88387</v>
      </c>
      <c r="E28" s="18">
        <v>84655.66</v>
      </c>
      <c r="F28" s="45">
        <f t="shared" si="0"/>
        <v>227.66849165791285</v>
      </c>
      <c r="G28" s="45">
        <f t="shared" si="1"/>
        <v>95.778406326722248</v>
      </c>
    </row>
    <row r="29" spans="1:22" ht="28.5" customHeight="1" x14ac:dyDescent="0.25">
      <c r="A29" s="19" t="s">
        <v>67</v>
      </c>
      <c r="B29" s="20" t="s">
        <v>68</v>
      </c>
      <c r="C29" s="18">
        <v>4787.5</v>
      </c>
      <c r="D29" s="86">
        <v>2000</v>
      </c>
      <c r="E29" s="18">
        <v>2000</v>
      </c>
      <c r="F29" s="45">
        <f t="shared" si="0"/>
        <v>41.775456919060048</v>
      </c>
      <c r="G29" s="45">
        <f t="shared" si="1"/>
        <v>100</v>
      </c>
    </row>
    <row r="30" spans="1:22" ht="45" x14ac:dyDescent="0.25">
      <c r="A30" s="107" t="s">
        <v>4</v>
      </c>
      <c r="B30" s="107"/>
      <c r="C30" s="12" t="s">
        <v>232</v>
      </c>
      <c r="D30" s="50" t="s">
        <v>24</v>
      </c>
      <c r="E30" s="12" t="s">
        <v>231</v>
      </c>
      <c r="F30" s="13" t="s">
        <v>5</v>
      </c>
      <c r="G30" s="13" t="s">
        <v>6</v>
      </c>
    </row>
    <row r="31" spans="1:22" x14ac:dyDescent="0.25">
      <c r="A31" s="105">
        <v>1</v>
      </c>
      <c r="B31" s="105"/>
      <c r="C31" s="14">
        <v>2</v>
      </c>
      <c r="D31" s="51">
        <v>3</v>
      </c>
      <c r="E31" s="14">
        <v>4</v>
      </c>
      <c r="F31" s="14">
        <v>5</v>
      </c>
      <c r="G31" s="14">
        <v>6</v>
      </c>
    </row>
    <row r="32" spans="1:22" x14ac:dyDescent="0.25">
      <c r="A32" s="10"/>
      <c r="B32" s="15" t="s">
        <v>69</v>
      </c>
      <c r="C32" s="16">
        <f>C33+C75</f>
        <v>713297.66</v>
      </c>
      <c r="D32" s="52">
        <f>D33+D75</f>
        <v>871633</v>
      </c>
      <c r="E32" s="16">
        <f>E33+E76</f>
        <v>834318.29000000015</v>
      </c>
      <c r="F32" s="45">
        <f>(E32/C32)*100</f>
        <v>116.96635735493652</v>
      </c>
      <c r="G32" s="45">
        <f>(E32/D32)*100</f>
        <v>95.718988381578043</v>
      </c>
      <c r="M32" s="90"/>
      <c r="N32" s="91"/>
      <c r="O32" s="91"/>
      <c r="P32" s="91"/>
      <c r="Q32" s="91"/>
      <c r="R32" s="91"/>
      <c r="S32" s="91"/>
      <c r="T32" s="91"/>
      <c r="U32" s="91"/>
      <c r="V32" s="91"/>
    </row>
    <row r="33" spans="1:22" ht="22.5" customHeight="1" x14ac:dyDescent="0.25">
      <c r="A33" s="17" t="s">
        <v>70</v>
      </c>
      <c r="B33" s="15" t="s">
        <v>71</v>
      </c>
      <c r="C33" s="16">
        <f>C34+C43+C71+C74</f>
        <v>701486.1</v>
      </c>
      <c r="D33" s="52">
        <f>D34+D43+D71+D74</f>
        <v>864080</v>
      </c>
      <c r="E33" s="16">
        <f>E34+E43+E71+E74</f>
        <v>828665.94000000018</v>
      </c>
      <c r="F33" s="45">
        <f t="shared" ref="F33:F85" si="3">(E33/C33)*100</f>
        <v>118.1300584573237</v>
      </c>
      <c r="G33" s="45">
        <f t="shared" ref="G33:G84" si="4">(E33/D33)*100</f>
        <v>95.901529950930481</v>
      </c>
      <c r="L33" s="53"/>
      <c r="M33" s="90"/>
      <c r="N33" s="92"/>
      <c r="O33" s="92"/>
      <c r="P33" s="92"/>
      <c r="Q33" s="93"/>
      <c r="R33" s="93"/>
      <c r="S33" s="93"/>
      <c r="T33" s="93"/>
      <c r="U33" s="91"/>
      <c r="V33" s="91"/>
    </row>
    <row r="34" spans="1:22" ht="25.5" customHeight="1" x14ac:dyDescent="0.25">
      <c r="A34" s="17" t="s">
        <v>72</v>
      </c>
      <c r="B34" s="15" t="s">
        <v>73</v>
      </c>
      <c r="C34" s="16">
        <f>C35+C39+C41</f>
        <v>596533.38</v>
      </c>
      <c r="D34" s="89">
        <f>D35+D39+D41</f>
        <v>758705</v>
      </c>
      <c r="E34" s="41">
        <f>E35+E39+E41</f>
        <v>725175.83000000007</v>
      </c>
      <c r="F34" s="45">
        <f t="shared" si="3"/>
        <v>121.56500445959956</v>
      </c>
      <c r="G34" s="45">
        <f t="shared" si="4"/>
        <v>95.580736913556663</v>
      </c>
      <c r="M34" s="90"/>
      <c r="N34" s="92"/>
      <c r="O34" s="93"/>
      <c r="P34" s="93"/>
      <c r="Q34" s="93"/>
      <c r="R34" s="93"/>
      <c r="S34" s="93"/>
      <c r="T34" s="93"/>
      <c r="U34" s="91"/>
      <c r="V34" s="91"/>
    </row>
    <row r="35" spans="1:22" x14ac:dyDescent="0.25">
      <c r="A35" s="19" t="s">
        <v>74</v>
      </c>
      <c r="B35" s="20" t="s">
        <v>75</v>
      </c>
      <c r="C35" s="18">
        <f>C36+C37+C38</f>
        <v>493163.46</v>
      </c>
      <c r="D35" s="88">
        <f>D36+D37+D38</f>
        <v>639195</v>
      </c>
      <c r="E35" s="42">
        <f>E36+E37+E38</f>
        <v>602787.77</v>
      </c>
      <c r="F35" s="45">
        <f t="shared" si="3"/>
        <v>122.22879813520653</v>
      </c>
      <c r="G35" s="45">
        <f t="shared" si="4"/>
        <v>94.304206071699554</v>
      </c>
      <c r="M35" s="90"/>
      <c r="N35" s="92"/>
      <c r="O35" s="92"/>
      <c r="P35" s="93"/>
      <c r="Q35" s="93"/>
      <c r="R35" s="93"/>
      <c r="S35" s="93"/>
      <c r="T35" s="93"/>
      <c r="U35" s="91"/>
      <c r="V35" s="91"/>
    </row>
    <row r="36" spans="1:22" ht="23.25" customHeight="1" x14ac:dyDescent="0.25">
      <c r="A36" s="19" t="s">
        <v>76</v>
      </c>
      <c r="B36" s="20" t="s">
        <v>77</v>
      </c>
      <c r="C36" s="18">
        <v>487313.42</v>
      </c>
      <c r="D36" s="88">
        <v>626049</v>
      </c>
      <c r="E36" s="18">
        <v>588311.05000000005</v>
      </c>
      <c r="F36" s="45">
        <f t="shared" si="3"/>
        <v>120.72539475723858</v>
      </c>
      <c r="G36" s="45">
        <f t="shared" si="4"/>
        <v>93.97204531913637</v>
      </c>
      <c r="M36" s="90"/>
      <c r="N36" s="92"/>
      <c r="O36" s="92"/>
      <c r="P36" s="92"/>
      <c r="Q36" s="92"/>
      <c r="R36" s="92"/>
      <c r="S36" s="93"/>
      <c r="T36" s="93"/>
      <c r="U36" s="91"/>
      <c r="V36" s="91"/>
    </row>
    <row r="37" spans="1:22" ht="24.75" customHeight="1" x14ac:dyDescent="0.25">
      <c r="A37" s="19" t="s">
        <v>78</v>
      </c>
      <c r="B37" s="20" t="s">
        <v>79</v>
      </c>
      <c r="C37" s="18">
        <v>4029.39</v>
      </c>
      <c r="D37" s="88">
        <v>11216</v>
      </c>
      <c r="E37" s="18">
        <v>12592.88</v>
      </c>
      <c r="F37" s="45">
        <f t="shared" si="3"/>
        <v>312.52571729219557</v>
      </c>
      <c r="G37" s="45">
        <f t="shared" si="4"/>
        <v>112.27603423680456</v>
      </c>
      <c r="M37" s="90"/>
      <c r="N37" s="92"/>
      <c r="O37" s="93"/>
      <c r="P37" s="93"/>
      <c r="Q37" s="93"/>
      <c r="R37" s="93"/>
      <c r="S37" s="93"/>
      <c r="T37" s="93"/>
      <c r="U37" s="91"/>
      <c r="V37" s="91"/>
    </row>
    <row r="38" spans="1:22" ht="22.5" customHeight="1" x14ac:dyDescent="0.25">
      <c r="A38" s="19" t="s">
        <v>80</v>
      </c>
      <c r="B38" s="20" t="s">
        <v>81</v>
      </c>
      <c r="C38" s="18">
        <v>1820.65</v>
      </c>
      <c r="D38" s="88">
        <v>1930</v>
      </c>
      <c r="E38" s="18">
        <v>1883.84</v>
      </c>
      <c r="F38" s="45">
        <f t="shared" si="3"/>
        <v>103.47073847252355</v>
      </c>
      <c r="G38" s="45">
        <f t="shared" si="4"/>
        <v>97.608290155440415</v>
      </c>
      <c r="M38" s="90"/>
      <c r="N38" s="92"/>
      <c r="O38" s="92"/>
      <c r="P38" s="93"/>
      <c r="Q38" s="93"/>
      <c r="R38" s="93"/>
      <c r="S38" s="93"/>
      <c r="T38" s="93"/>
      <c r="U38" s="91"/>
      <c r="V38" s="91"/>
    </row>
    <row r="39" spans="1:22" ht="23.25" customHeight="1" x14ac:dyDescent="0.25">
      <c r="A39" s="19" t="s">
        <v>82</v>
      </c>
      <c r="B39" s="20" t="s">
        <v>83</v>
      </c>
      <c r="C39" s="18">
        <f>C40</f>
        <v>21850.07</v>
      </c>
      <c r="D39" s="88">
        <f>D40</f>
        <v>20521</v>
      </c>
      <c r="E39" s="42">
        <f>E40</f>
        <v>22757.75</v>
      </c>
      <c r="F39" s="45">
        <f t="shared" si="3"/>
        <v>104.15412856800916</v>
      </c>
      <c r="G39" s="45">
        <f t="shared" si="4"/>
        <v>110.89980995078213</v>
      </c>
      <c r="M39" s="90"/>
      <c r="N39" s="92"/>
      <c r="O39" s="92"/>
      <c r="P39" s="92"/>
      <c r="Q39" s="93"/>
      <c r="R39" s="93"/>
      <c r="S39" s="93"/>
      <c r="T39" s="93"/>
      <c r="U39" s="91"/>
      <c r="V39" s="91"/>
    </row>
    <row r="40" spans="1:22" ht="23.25" customHeight="1" x14ac:dyDescent="0.25">
      <c r="A40" s="19" t="s">
        <v>84</v>
      </c>
      <c r="B40" s="20" t="s">
        <v>83</v>
      </c>
      <c r="C40" s="18">
        <v>21850.07</v>
      </c>
      <c r="D40" s="88">
        <v>20521</v>
      </c>
      <c r="E40" s="18">
        <v>22757.75</v>
      </c>
      <c r="F40" s="45">
        <f t="shared" si="3"/>
        <v>104.15412856800916</v>
      </c>
      <c r="G40" s="45">
        <f t="shared" si="4"/>
        <v>110.89980995078213</v>
      </c>
      <c r="K40" s="75"/>
      <c r="M40" s="90"/>
      <c r="N40" s="92"/>
      <c r="O40" s="92"/>
      <c r="P40" s="93"/>
      <c r="Q40" s="93"/>
      <c r="R40" s="93"/>
      <c r="S40" s="93"/>
      <c r="T40" s="93"/>
      <c r="U40" s="91"/>
      <c r="V40" s="91"/>
    </row>
    <row r="41" spans="1:22" x14ac:dyDescent="0.25">
      <c r="A41" s="19" t="s">
        <v>85</v>
      </c>
      <c r="B41" s="20" t="s">
        <v>86</v>
      </c>
      <c r="C41" s="18">
        <f>C42</f>
        <v>81519.850000000006</v>
      </c>
      <c r="D41" s="88">
        <f>D42</f>
        <v>98989</v>
      </c>
      <c r="E41" s="42">
        <f>E42</f>
        <v>99630.31</v>
      </c>
      <c r="F41" s="45">
        <f t="shared" si="3"/>
        <v>122.2160124190611</v>
      </c>
      <c r="G41" s="45">
        <f t="shared" si="4"/>
        <v>100.64785986321712</v>
      </c>
      <c r="M41" s="90"/>
      <c r="N41" s="92"/>
      <c r="O41" s="93"/>
      <c r="P41" s="93"/>
      <c r="Q41" s="93"/>
      <c r="R41" s="93"/>
      <c r="S41" s="93"/>
      <c r="T41" s="93"/>
      <c r="U41" s="91"/>
      <c r="V41" s="91"/>
    </row>
    <row r="42" spans="1:22" ht="24" customHeight="1" x14ac:dyDescent="0.25">
      <c r="A42" s="19" t="s">
        <v>87</v>
      </c>
      <c r="B42" s="20" t="s">
        <v>88</v>
      </c>
      <c r="C42" s="18">
        <v>81519.850000000006</v>
      </c>
      <c r="D42" s="88">
        <v>98989</v>
      </c>
      <c r="E42" s="18">
        <v>99630.31</v>
      </c>
      <c r="F42" s="45">
        <f t="shared" si="3"/>
        <v>122.2160124190611</v>
      </c>
      <c r="G42" s="45">
        <f t="shared" si="4"/>
        <v>100.64785986321712</v>
      </c>
      <c r="M42" s="90"/>
      <c r="N42" s="92"/>
      <c r="O42" s="92"/>
      <c r="P42" s="93"/>
      <c r="Q42" s="93"/>
      <c r="R42" s="93"/>
      <c r="S42" s="93"/>
      <c r="T42" s="93"/>
      <c r="U42" s="91"/>
      <c r="V42" s="91"/>
    </row>
    <row r="43" spans="1:22" x14ac:dyDescent="0.25">
      <c r="A43" s="17" t="s">
        <v>89</v>
      </c>
      <c r="B43" s="15" t="s">
        <v>90</v>
      </c>
      <c r="C43" s="16">
        <f>C44+C49+C56+C64+C66</f>
        <v>98980.290000000023</v>
      </c>
      <c r="D43" s="52">
        <f>D44+D49+D56+D64+D66</f>
        <v>99431</v>
      </c>
      <c r="E43" s="16">
        <f>E44+E49+E56+E64+E66</f>
        <v>97546.12</v>
      </c>
      <c r="F43" s="45">
        <f t="shared" si="3"/>
        <v>98.55105496255868</v>
      </c>
      <c r="G43" s="45">
        <f t="shared" si="4"/>
        <v>98.104333658516964</v>
      </c>
      <c r="M43" s="90"/>
      <c r="N43" s="92"/>
      <c r="O43" s="93"/>
      <c r="P43" s="93"/>
      <c r="Q43" s="93"/>
      <c r="R43" s="93"/>
      <c r="S43" s="93"/>
      <c r="T43" s="93"/>
      <c r="U43" s="91"/>
      <c r="V43" s="91"/>
    </row>
    <row r="44" spans="1:22" x14ac:dyDescent="0.25">
      <c r="A44" s="19" t="s">
        <v>91</v>
      </c>
      <c r="B44" s="20" t="s">
        <v>92</v>
      </c>
      <c r="C44" s="18">
        <v>20437.03</v>
      </c>
      <c r="D44" s="88">
        <f>D45+D46+D47+D48</f>
        <v>23531</v>
      </c>
      <c r="E44" s="42">
        <f>E45+E46+E47+E48</f>
        <v>23594.84</v>
      </c>
      <c r="F44" s="45">
        <f t="shared" si="3"/>
        <v>115.45141343923262</v>
      </c>
      <c r="G44" s="45">
        <f t="shared" si="4"/>
        <v>100.27130168713612</v>
      </c>
      <c r="M44" s="90"/>
      <c r="N44" s="92"/>
      <c r="O44" s="92"/>
      <c r="P44" s="93"/>
      <c r="Q44" s="93"/>
      <c r="R44" s="93"/>
      <c r="S44" s="93"/>
      <c r="T44" s="93"/>
      <c r="U44" s="91"/>
      <c r="V44" s="91"/>
    </row>
    <row r="45" spans="1:22" x14ac:dyDescent="0.25">
      <c r="A45" s="19" t="s">
        <v>93</v>
      </c>
      <c r="B45" s="20" t="s">
        <v>94</v>
      </c>
      <c r="C45" s="18">
        <v>2086.3000000000002</v>
      </c>
      <c r="D45" s="88">
        <v>3060</v>
      </c>
      <c r="E45" s="18">
        <v>3026.31</v>
      </c>
      <c r="F45" s="45">
        <f t="shared" si="3"/>
        <v>145.05631980060392</v>
      </c>
      <c r="G45" s="45">
        <f t="shared" si="4"/>
        <v>98.89901960784313</v>
      </c>
      <c r="M45" s="90"/>
      <c r="N45" s="92"/>
      <c r="O45" s="92"/>
      <c r="P45" s="93"/>
      <c r="Q45" s="93"/>
      <c r="R45" s="93"/>
      <c r="S45" s="93"/>
      <c r="T45" s="93"/>
      <c r="U45" s="91"/>
      <c r="V45" s="91"/>
    </row>
    <row r="46" spans="1:22" ht="22.5" x14ac:dyDescent="0.25">
      <c r="A46" s="19" t="s">
        <v>95</v>
      </c>
      <c r="B46" s="20" t="s">
        <v>96</v>
      </c>
      <c r="C46" s="18">
        <v>14408.86</v>
      </c>
      <c r="D46" s="88">
        <v>17124</v>
      </c>
      <c r="E46" s="18">
        <v>17525.53</v>
      </c>
      <c r="F46" s="45">
        <f t="shared" si="3"/>
        <v>121.63023306493363</v>
      </c>
      <c r="G46" s="45">
        <f t="shared" si="4"/>
        <v>102.34483765475355</v>
      </c>
      <c r="M46" s="90"/>
      <c r="N46" s="92"/>
      <c r="O46" s="92"/>
      <c r="P46" s="92"/>
      <c r="Q46" s="93"/>
      <c r="R46" s="93"/>
      <c r="S46" s="93"/>
      <c r="T46" s="93"/>
      <c r="U46" s="91"/>
      <c r="V46" s="91"/>
    </row>
    <row r="47" spans="1:22" x14ac:dyDescent="0.25">
      <c r="A47" s="19" t="s">
        <v>97</v>
      </c>
      <c r="B47" s="20" t="s">
        <v>98</v>
      </c>
      <c r="C47" s="18">
        <v>459</v>
      </c>
      <c r="D47" s="88">
        <v>340</v>
      </c>
      <c r="E47" s="18">
        <v>340</v>
      </c>
      <c r="F47" s="45">
        <f t="shared" si="3"/>
        <v>74.074074074074076</v>
      </c>
      <c r="G47" s="45">
        <f t="shared" si="4"/>
        <v>100</v>
      </c>
      <c r="M47" s="90"/>
      <c r="N47" s="92"/>
      <c r="O47" s="92"/>
      <c r="P47" s="92"/>
      <c r="Q47" s="93"/>
      <c r="R47" s="93"/>
      <c r="S47" s="93"/>
      <c r="T47" s="93"/>
      <c r="U47" s="91"/>
      <c r="V47" s="91"/>
    </row>
    <row r="48" spans="1:22" x14ac:dyDescent="0.25">
      <c r="A48" s="19" t="s">
        <v>99</v>
      </c>
      <c r="B48" s="20" t="s">
        <v>100</v>
      </c>
      <c r="C48" s="18">
        <v>3483.27</v>
      </c>
      <c r="D48" s="88">
        <v>3007</v>
      </c>
      <c r="E48" s="18">
        <v>2703</v>
      </c>
      <c r="F48" s="45">
        <f t="shared" si="3"/>
        <v>77.599497024347812</v>
      </c>
      <c r="G48" s="45">
        <f t="shared" si="4"/>
        <v>89.89025606917194</v>
      </c>
      <c r="L48" s="53"/>
      <c r="M48" s="90"/>
      <c r="N48" s="92"/>
      <c r="O48" s="92"/>
      <c r="P48" s="92"/>
      <c r="Q48" s="92"/>
      <c r="R48" s="93"/>
      <c r="S48" s="93"/>
      <c r="T48" s="93"/>
      <c r="U48" s="91"/>
      <c r="V48" s="91"/>
    </row>
    <row r="49" spans="1:22" x14ac:dyDescent="0.25">
      <c r="A49" s="19" t="s">
        <v>101</v>
      </c>
      <c r="B49" s="20" t="s">
        <v>102</v>
      </c>
      <c r="C49" s="18">
        <f>C50+C51+C52+C53+C54+C55</f>
        <v>55622.390000000007</v>
      </c>
      <c r="D49" s="88">
        <f>D50+D51+D52+D53+D54+D55</f>
        <v>54040</v>
      </c>
      <c r="E49" s="42">
        <f>E50+E51+E52+E53+E54+E55</f>
        <v>52966.590000000004</v>
      </c>
      <c r="F49" s="45">
        <f t="shared" si="3"/>
        <v>95.225304054716091</v>
      </c>
      <c r="G49" s="45">
        <f t="shared" si="4"/>
        <v>98.01367505551444</v>
      </c>
      <c r="M49" s="90"/>
      <c r="N49" s="92"/>
      <c r="O49" s="92"/>
      <c r="P49" s="92"/>
      <c r="Q49" s="92"/>
      <c r="R49" s="93"/>
      <c r="S49" s="93"/>
      <c r="T49" s="93"/>
      <c r="U49" s="91"/>
      <c r="V49" s="91"/>
    </row>
    <row r="50" spans="1:22" x14ac:dyDescent="0.25">
      <c r="A50" s="19" t="s">
        <v>103</v>
      </c>
      <c r="B50" s="20" t="s">
        <v>104</v>
      </c>
      <c r="C50" s="18">
        <v>6925.96</v>
      </c>
      <c r="D50" s="88">
        <v>5685</v>
      </c>
      <c r="E50" s="18">
        <v>5166.34</v>
      </c>
      <c r="F50" s="45">
        <f t="shared" si="3"/>
        <v>74.593846917972385</v>
      </c>
      <c r="G50" s="45">
        <f t="shared" si="4"/>
        <v>90.876693051890939</v>
      </c>
      <c r="M50" s="90"/>
      <c r="N50" s="92"/>
      <c r="O50" s="93"/>
      <c r="P50" s="93"/>
      <c r="Q50" s="93"/>
      <c r="R50" s="93"/>
      <c r="S50" s="93"/>
      <c r="T50" s="93"/>
      <c r="U50" s="91"/>
      <c r="V50" s="91"/>
    </row>
    <row r="51" spans="1:22" x14ac:dyDescent="0.25">
      <c r="A51" s="19" t="s">
        <v>105</v>
      </c>
      <c r="B51" s="20" t="s">
        <v>106</v>
      </c>
      <c r="C51" s="18">
        <v>26416.97</v>
      </c>
      <c r="D51" s="88">
        <v>30947</v>
      </c>
      <c r="E51" s="18">
        <v>30479.06</v>
      </c>
      <c r="F51" s="45">
        <f t="shared" si="3"/>
        <v>115.37682027878292</v>
      </c>
      <c r="G51" s="45">
        <f t="shared" si="4"/>
        <v>98.487930978770152</v>
      </c>
      <c r="M51" s="90"/>
      <c r="N51" s="92"/>
      <c r="O51" s="92"/>
      <c r="P51" s="93"/>
      <c r="Q51" s="93"/>
      <c r="R51" s="93"/>
      <c r="S51" s="93"/>
      <c r="T51" s="93"/>
      <c r="U51" s="91"/>
      <c r="V51" s="91"/>
    </row>
    <row r="52" spans="1:22" x14ac:dyDescent="0.25">
      <c r="A52" s="19" t="s">
        <v>107</v>
      </c>
      <c r="B52" s="20" t="s">
        <v>108</v>
      </c>
      <c r="C52" s="18">
        <v>13759.33</v>
      </c>
      <c r="D52" s="88">
        <v>13000</v>
      </c>
      <c r="E52" s="18">
        <v>13533.7</v>
      </c>
      <c r="F52" s="45">
        <f t="shared" si="3"/>
        <v>98.360167246515644</v>
      </c>
      <c r="G52" s="45">
        <f t="shared" si="4"/>
        <v>104.10538461538461</v>
      </c>
      <c r="M52" s="90"/>
      <c r="N52" s="92"/>
      <c r="O52" s="93"/>
      <c r="P52" s="93"/>
      <c r="Q52" s="93"/>
      <c r="R52" s="93"/>
      <c r="S52" s="93"/>
      <c r="T52" s="93"/>
      <c r="U52" s="91"/>
      <c r="V52" s="91"/>
    </row>
    <row r="53" spans="1:22" ht="22.5" x14ac:dyDescent="0.25">
      <c r="A53" s="19" t="s">
        <v>109</v>
      </c>
      <c r="B53" s="20" t="s">
        <v>110</v>
      </c>
      <c r="C53" s="18">
        <v>1141.05</v>
      </c>
      <c r="D53" s="88">
        <v>2876</v>
      </c>
      <c r="E53" s="18">
        <v>2411.4299999999998</v>
      </c>
      <c r="F53" s="45">
        <f t="shared" si="3"/>
        <v>211.33429735769687</v>
      </c>
      <c r="G53" s="45">
        <f t="shared" si="4"/>
        <v>83.846662030598054</v>
      </c>
      <c r="M53" s="90"/>
      <c r="N53" s="92"/>
      <c r="O53" s="92"/>
      <c r="P53" s="92"/>
      <c r="Q53" s="93"/>
      <c r="R53" s="93"/>
      <c r="S53" s="93"/>
      <c r="T53" s="93"/>
      <c r="U53" s="91"/>
      <c r="V53" s="91"/>
    </row>
    <row r="54" spans="1:22" x14ac:dyDescent="0.25">
      <c r="A54" s="19" t="s">
        <v>111</v>
      </c>
      <c r="B54" s="20" t="s">
        <v>112</v>
      </c>
      <c r="C54" s="18">
        <v>7343.58</v>
      </c>
      <c r="D54" s="88">
        <v>866</v>
      </c>
      <c r="E54" s="18">
        <v>709.93</v>
      </c>
      <c r="F54" s="45">
        <f t="shared" si="3"/>
        <v>9.6673557038937403</v>
      </c>
      <c r="G54" s="45">
        <f t="shared" si="4"/>
        <v>81.97806004618937</v>
      </c>
      <c r="M54" s="90"/>
      <c r="N54" s="92"/>
      <c r="O54" s="93"/>
      <c r="P54" s="93"/>
      <c r="Q54" s="93"/>
      <c r="R54" s="93"/>
      <c r="S54" s="93"/>
      <c r="T54" s="93"/>
      <c r="U54" s="91"/>
      <c r="V54" s="91"/>
    </row>
    <row r="55" spans="1:22" x14ac:dyDescent="0.25">
      <c r="A55" s="19" t="s">
        <v>113</v>
      </c>
      <c r="B55" s="20" t="s">
        <v>114</v>
      </c>
      <c r="C55" s="18">
        <v>35.5</v>
      </c>
      <c r="D55" s="88">
        <v>666</v>
      </c>
      <c r="E55" s="18">
        <v>666.13</v>
      </c>
      <c r="F55" s="45">
        <f t="shared" si="3"/>
        <v>1876.4225352112676</v>
      </c>
      <c r="G55" s="45">
        <f t="shared" si="4"/>
        <v>100.01951951951953</v>
      </c>
      <c r="M55" s="90"/>
      <c r="N55" s="92"/>
      <c r="O55" s="93"/>
      <c r="P55" s="93"/>
      <c r="Q55" s="93"/>
      <c r="R55" s="93"/>
      <c r="S55" s="93"/>
      <c r="T55" s="93"/>
      <c r="U55" s="91"/>
      <c r="V55" s="91"/>
    </row>
    <row r="56" spans="1:22" x14ac:dyDescent="0.25">
      <c r="A56" s="19" t="s">
        <v>115</v>
      </c>
      <c r="B56" s="20" t="s">
        <v>116</v>
      </c>
      <c r="C56" s="18">
        <f>C57+C58+C59+C60+C61+C62+C63</f>
        <v>14961.83</v>
      </c>
      <c r="D56" s="88">
        <f>D57+D58+D59+D60+D61+D62+D63</f>
        <v>14387</v>
      </c>
      <c r="E56" s="42">
        <f>E57+E58+E59+E60+E61+E62+E63</f>
        <v>13608.25</v>
      </c>
      <c r="F56" s="45">
        <f t="shared" si="3"/>
        <v>90.953112019051147</v>
      </c>
      <c r="G56" s="45">
        <f t="shared" si="4"/>
        <v>94.587127267672201</v>
      </c>
      <c r="M56" s="90"/>
      <c r="N56" s="92"/>
      <c r="O56" s="93"/>
      <c r="P56" s="93"/>
      <c r="Q56" s="93"/>
      <c r="R56" s="93"/>
      <c r="S56" s="93"/>
      <c r="T56" s="93"/>
      <c r="U56" s="91"/>
      <c r="V56" s="91"/>
    </row>
    <row r="57" spans="1:22" x14ac:dyDescent="0.25">
      <c r="A57" s="19" t="s">
        <v>117</v>
      </c>
      <c r="B57" s="20" t="s">
        <v>118</v>
      </c>
      <c r="C57" s="18">
        <v>1104.79</v>
      </c>
      <c r="D57" s="88">
        <v>500</v>
      </c>
      <c r="E57" s="18">
        <v>464.92</v>
      </c>
      <c r="F57" s="45">
        <f t="shared" si="3"/>
        <v>42.082205668045511</v>
      </c>
      <c r="G57" s="45">
        <f t="shared" si="4"/>
        <v>92.983999999999995</v>
      </c>
      <c r="M57" s="90"/>
      <c r="N57" s="92"/>
      <c r="O57" s="93"/>
      <c r="P57" s="93"/>
      <c r="Q57" s="93"/>
      <c r="R57" s="93"/>
      <c r="S57" s="93"/>
      <c r="T57" s="93"/>
      <c r="U57" s="91"/>
      <c r="V57" s="91"/>
    </row>
    <row r="58" spans="1:22" x14ac:dyDescent="0.25">
      <c r="A58" s="19" t="s">
        <v>119</v>
      </c>
      <c r="B58" s="20" t="s">
        <v>120</v>
      </c>
      <c r="C58" s="18">
        <v>6048.1</v>
      </c>
      <c r="D58" s="88">
        <v>5172</v>
      </c>
      <c r="E58" s="18">
        <v>5544.25</v>
      </c>
      <c r="F58" s="45">
        <f t="shared" si="3"/>
        <v>91.669284568707525</v>
      </c>
      <c r="G58" s="45">
        <f t="shared" si="4"/>
        <v>107.19740912606342</v>
      </c>
      <c r="M58" s="90"/>
      <c r="N58" s="92"/>
      <c r="O58" s="93"/>
      <c r="P58" s="93"/>
      <c r="Q58" s="93"/>
      <c r="R58" s="93"/>
      <c r="S58" s="93"/>
      <c r="T58" s="93"/>
      <c r="U58" s="91"/>
      <c r="V58" s="91"/>
    </row>
    <row r="59" spans="1:22" x14ac:dyDescent="0.25">
      <c r="A59" s="19" t="s">
        <v>121</v>
      </c>
      <c r="B59" s="20" t="s">
        <v>122</v>
      </c>
      <c r="C59" s="18">
        <v>127.44</v>
      </c>
      <c r="D59" s="88">
        <v>127</v>
      </c>
      <c r="E59" s="18">
        <v>116.82</v>
      </c>
      <c r="F59" s="45">
        <f t="shared" si="3"/>
        <v>91.666666666666657</v>
      </c>
      <c r="G59" s="45">
        <f t="shared" si="4"/>
        <v>91.984251968503926</v>
      </c>
      <c r="M59" s="90"/>
      <c r="N59" s="92"/>
      <c r="O59" s="92"/>
      <c r="P59" s="93"/>
      <c r="Q59" s="93"/>
      <c r="R59" s="93"/>
      <c r="S59" s="93"/>
      <c r="T59" s="93"/>
      <c r="U59" s="91"/>
      <c r="V59" s="91"/>
    </row>
    <row r="60" spans="1:22" x14ac:dyDescent="0.25">
      <c r="A60" s="19" t="s">
        <v>123</v>
      </c>
      <c r="B60" s="20" t="s">
        <v>124</v>
      </c>
      <c r="C60" s="18">
        <v>3085.48</v>
      </c>
      <c r="D60" s="88">
        <v>2731</v>
      </c>
      <c r="E60" s="18">
        <v>2667.46</v>
      </c>
      <c r="F60" s="45">
        <f t="shared" si="3"/>
        <v>86.452026913154526</v>
      </c>
      <c r="G60" s="45">
        <f t="shared" si="4"/>
        <v>97.673379714390336</v>
      </c>
      <c r="M60" s="90"/>
      <c r="N60" s="92"/>
      <c r="O60" s="93"/>
      <c r="P60" s="93"/>
      <c r="Q60" s="93"/>
      <c r="R60" s="93"/>
      <c r="S60" s="93"/>
      <c r="T60" s="94"/>
      <c r="U60" s="91"/>
      <c r="V60" s="91"/>
    </row>
    <row r="61" spans="1:22" x14ac:dyDescent="0.25">
      <c r="A61" s="19" t="s">
        <v>125</v>
      </c>
      <c r="B61" s="20" t="s">
        <v>126</v>
      </c>
      <c r="C61" s="18">
        <v>2808.5</v>
      </c>
      <c r="D61" s="88">
        <v>1175</v>
      </c>
      <c r="E61" s="18">
        <v>971.8</v>
      </c>
      <c r="F61" s="45">
        <f t="shared" si="3"/>
        <v>34.602100765533201</v>
      </c>
      <c r="G61" s="45">
        <f t="shared" si="4"/>
        <v>82.706382978723397</v>
      </c>
      <c r="M61" s="90"/>
      <c r="N61" s="91"/>
      <c r="O61" s="91"/>
      <c r="P61" s="91"/>
      <c r="Q61" s="91"/>
      <c r="R61" s="91"/>
      <c r="S61" s="91"/>
      <c r="T61" s="91"/>
      <c r="U61" s="91"/>
      <c r="V61" s="91"/>
    </row>
    <row r="62" spans="1:22" x14ac:dyDescent="0.25">
      <c r="A62" s="19" t="s">
        <v>127</v>
      </c>
      <c r="B62" s="20" t="s">
        <v>128</v>
      </c>
      <c r="C62" s="18">
        <v>278.75</v>
      </c>
      <c r="D62" s="88">
        <v>729</v>
      </c>
      <c r="E62" s="18">
        <v>710</v>
      </c>
      <c r="F62" s="45">
        <f t="shared" si="3"/>
        <v>254.70852017937219</v>
      </c>
      <c r="G62" s="45">
        <f t="shared" si="4"/>
        <v>97.393689986282581</v>
      </c>
      <c r="M62" s="90"/>
      <c r="N62" s="91"/>
      <c r="O62" s="91"/>
      <c r="P62" s="91"/>
      <c r="Q62" s="91"/>
      <c r="R62" s="91"/>
      <c r="S62" s="91"/>
      <c r="T62" s="91"/>
      <c r="U62" s="91"/>
      <c r="V62" s="91"/>
    </row>
    <row r="63" spans="1:22" x14ac:dyDescent="0.25">
      <c r="A63" s="19" t="s">
        <v>129</v>
      </c>
      <c r="B63" s="20" t="s">
        <v>130</v>
      </c>
      <c r="C63" s="18">
        <v>1508.77</v>
      </c>
      <c r="D63" s="88">
        <v>3953</v>
      </c>
      <c r="E63" s="18">
        <v>3133</v>
      </c>
      <c r="F63" s="45">
        <f t="shared" si="3"/>
        <v>207.65259118354686</v>
      </c>
      <c r="G63" s="45">
        <f t="shared" si="4"/>
        <v>79.256261067543647</v>
      </c>
      <c r="M63" s="90"/>
      <c r="N63" s="91"/>
      <c r="O63" s="91"/>
      <c r="P63" s="91"/>
      <c r="Q63" s="91"/>
      <c r="R63" s="91"/>
      <c r="S63" s="91"/>
      <c r="T63" s="91"/>
      <c r="U63" s="91"/>
      <c r="V63" s="91"/>
    </row>
    <row r="64" spans="1:22" ht="24.75" customHeight="1" x14ac:dyDescent="0.25">
      <c r="A64" s="19" t="s">
        <v>131</v>
      </c>
      <c r="B64" s="20" t="s">
        <v>132</v>
      </c>
      <c r="C64" s="18">
        <f>C65</f>
        <v>970.85</v>
      </c>
      <c r="D64" s="88">
        <f>D65</f>
        <v>680</v>
      </c>
      <c r="E64" s="42">
        <f>E65</f>
        <v>711.76</v>
      </c>
      <c r="F64" s="45">
        <f t="shared" si="3"/>
        <v>73.313076170366173</v>
      </c>
      <c r="G64" s="45">
        <f t="shared" si="4"/>
        <v>104.67058823529412</v>
      </c>
      <c r="M64" s="90"/>
      <c r="N64" s="91"/>
      <c r="O64" s="91"/>
      <c r="P64" s="91"/>
      <c r="Q64" s="91"/>
      <c r="R64" s="91"/>
      <c r="S64" s="91"/>
      <c r="T64" s="91"/>
      <c r="U64" s="91"/>
      <c r="V64" s="91"/>
    </row>
    <row r="65" spans="1:22" ht="26.25" customHeight="1" x14ac:dyDescent="0.25">
      <c r="A65" s="19" t="s">
        <v>133</v>
      </c>
      <c r="B65" s="20" t="s">
        <v>132</v>
      </c>
      <c r="C65" s="18">
        <v>970.85</v>
      </c>
      <c r="D65" s="88">
        <v>680</v>
      </c>
      <c r="E65" s="18">
        <v>711.76</v>
      </c>
      <c r="F65" s="45">
        <f t="shared" si="3"/>
        <v>73.313076170366173</v>
      </c>
      <c r="G65" s="45">
        <f t="shared" si="4"/>
        <v>104.67058823529412</v>
      </c>
      <c r="M65" s="90"/>
      <c r="N65" s="91"/>
      <c r="O65" s="91"/>
      <c r="P65" s="91"/>
      <c r="Q65" s="91"/>
      <c r="R65" s="91"/>
      <c r="S65" s="91"/>
      <c r="T65" s="91"/>
      <c r="U65" s="91"/>
      <c r="V65" s="91"/>
    </row>
    <row r="66" spans="1:22" ht="27" customHeight="1" x14ac:dyDescent="0.25">
      <c r="A66" s="19" t="s">
        <v>134</v>
      </c>
      <c r="B66" s="20" t="s">
        <v>135</v>
      </c>
      <c r="C66" s="18">
        <f>C67+C68+C69+C70</f>
        <v>6988.1900000000005</v>
      </c>
      <c r="D66" s="88">
        <f>D67+D68+D69+D70</f>
        <v>6793</v>
      </c>
      <c r="E66" s="42">
        <f>E67+E68+E69+E70</f>
        <v>6664.68</v>
      </c>
      <c r="F66" s="45">
        <f t="shared" si="3"/>
        <v>95.370618142895367</v>
      </c>
      <c r="G66" s="45">
        <f t="shared" si="4"/>
        <v>98.110996614161635</v>
      </c>
      <c r="N66" s="91"/>
      <c r="O66" s="91"/>
      <c r="P66" s="91"/>
      <c r="Q66" s="91"/>
      <c r="R66" s="91"/>
      <c r="S66" s="91"/>
      <c r="T66" s="91"/>
      <c r="U66" s="91"/>
      <c r="V66" s="91"/>
    </row>
    <row r="67" spans="1:22" ht="24.75" customHeight="1" x14ac:dyDescent="0.25">
      <c r="A67" s="21" t="s">
        <v>136</v>
      </c>
      <c r="B67" s="22" t="s">
        <v>227</v>
      </c>
      <c r="C67" s="18">
        <v>400</v>
      </c>
      <c r="D67" s="88">
        <v>150</v>
      </c>
      <c r="E67" s="18">
        <v>150</v>
      </c>
      <c r="F67" s="45">
        <f t="shared" si="3"/>
        <v>37.5</v>
      </c>
      <c r="G67" s="45">
        <f t="shared" si="4"/>
        <v>100</v>
      </c>
      <c r="N67" s="91"/>
      <c r="O67" s="91"/>
      <c r="P67" s="91"/>
      <c r="Q67" s="91"/>
      <c r="R67" s="93"/>
      <c r="S67" s="91"/>
      <c r="T67" s="91"/>
      <c r="U67" s="91"/>
      <c r="V67" s="91"/>
    </row>
    <row r="68" spans="1:22" x14ac:dyDescent="0.25">
      <c r="A68" s="19" t="s">
        <v>138</v>
      </c>
      <c r="B68" s="20" t="s">
        <v>139</v>
      </c>
      <c r="C68" s="18">
        <v>53.09</v>
      </c>
      <c r="D68" s="88">
        <v>70</v>
      </c>
      <c r="E68" s="18">
        <v>70</v>
      </c>
      <c r="F68" s="45">
        <f t="shared" si="3"/>
        <v>131.85157280090411</v>
      </c>
      <c r="G68" s="45">
        <f t="shared" si="4"/>
        <v>100</v>
      </c>
      <c r="N68" s="91"/>
      <c r="O68" s="91"/>
      <c r="P68" s="91"/>
      <c r="Q68" s="91"/>
      <c r="R68" s="93"/>
      <c r="S68" s="91"/>
      <c r="T68" s="91"/>
      <c r="U68" s="91"/>
      <c r="V68" s="91"/>
    </row>
    <row r="69" spans="1:22" x14ac:dyDescent="0.25">
      <c r="A69" s="19" t="s">
        <v>140</v>
      </c>
      <c r="B69" s="20" t="s">
        <v>141</v>
      </c>
      <c r="C69" s="18">
        <v>1988</v>
      </c>
      <c r="D69" s="88">
        <v>2496</v>
      </c>
      <c r="E69" s="18">
        <v>2496</v>
      </c>
      <c r="F69" s="45">
        <f t="shared" si="3"/>
        <v>125.55331991951711</v>
      </c>
      <c r="G69" s="45">
        <f t="shared" si="4"/>
        <v>100</v>
      </c>
      <c r="N69" s="91"/>
      <c r="O69" s="91"/>
      <c r="P69" s="91"/>
      <c r="Q69" s="91"/>
      <c r="R69" s="93"/>
      <c r="S69" s="91"/>
      <c r="T69" s="91"/>
      <c r="U69" s="91"/>
      <c r="V69" s="91"/>
    </row>
    <row r="70" spans="1:22" ht="26.25" customHeight="1" x14ac:dyDescent="0.25">
      <c r="A70" s="19" t="s">
        <v>142</v>
      </c>
      <c r="B70" s="20" t="s">
        <v>135</v>
      </c>
      <c r="C70" s="18">
        <v>4547.1000000000004</v>
      </c>
      <c r="D70" s="88">
        <v>4077</v>
      </c>
      <c r="E70" s="18">
        <v>3948.68</v>
      </c>
      <c r="F70" s="45">
        <f t="shared" si="3"/>
        <v>86.83952409227858</v>
      </c>
      <c r="G70" s="45">
        <f t="shared" si="4"/>
        <v>96.852587687024766</v>
      </c>
      <c r="N70" s="91"/>
      <c r="O70" s="91"/>
      <c r="P70" s="91"/>
      <c r="Q70" s="91"/>
      <c r="R70" s="93"/>
      <c r="S70" s="91"/>
      <c r="T70" s="91"/>
      <c r="U70" s="91"/>
      <c r="V70" s="91"/>
    </row>
    <row r="71" spans="1:22" ht="19.5" customHeight="1" x14ac:dyDescent="0.25">
      <c r="A71" s="17" t="s">
        <v>143</v>
      </c>
      <c r="B71" s="15" t="s">
        <v>144</v>
      </c>
      <c r="C71" s="16">
        <f t="shared" ref="C71:E72" si="5">C72</f>
        <v>707.44</v>
      </c>
      <c r="D71" s="89">
        <f t="shared" si="5"/>
        <v>376</v>
      </c>
      <c r="E71" s="41">
        <f t="shared" si="5"/>
        <v>376.31</v>
      </c>
      <c r="F71" s="45">
        <f t="shared" si="3"/>
        <v>53.193203663914957</v>
      </c>
      <c r="G71" s="45">
        <f t="shared" si="4"/>
        <v>100.08244680851064</v>
      </c>
      <c r="N71" s="91"/>
      <c r="O71" s="91"/>
      <c r="P71" s="91"/>
      <c r="Q71" s="91"/>
      <c r="R71" s="93"/>
      <c r="S71" s="91"/>
      <c r="T71" s="91"/>
      <c r="U71" s="91"/>
      <c r="V71" s="91"/>
    </row>
    <row r="72" spans="1:22" ht="18.75" customHeight="1" x14ac:dyDescent="0.25">
      <c r="A72" s="19" t="s">
        <v>145</v>
      </c>
      <c r="B72" s="20" t="s">
        <v>146</v>
      </c>
      <c r="C72" s="18">
        <f t="shared" si="5"/>
        <v>707.44</v>
      </c>
      <c r="D72" s="88">
        <f t="shared" si="5"/>
        <v>376</v>
      </c>
      <c r="E72" s="42">
        <f t="shared" si="5"/>
        <v>376.31</v>
      </c>
      <c r="F72" s="45">
        <f t="shared" si="3"/>
        <v>53.193203663914957</v>
      </c>
      <c r="G72" s="45">
        <f t="shared" si="4"/>
        <v>100.08244680851064</v>
      </c>
      <c r="N72" s="91"/>
      <c r="O72" s="91"/>
      <c r="P72" s="91"/>
      <c r="Q72" s="91"/>
      <c r="R72" s="91"/>
      <c r="S72" s="91"/>
      <c r="T72" s="91"/>
      <c r="U72" s="91"/>
      <c r="V72" s="91"/>
    </row>
    <row r="73" spans="1:22" ht="22.5" customHeight="1" x14ac:dyDescent="0.25">
      <c r="A73" s="19" t="s">
        <v>147</v>
      </c>
      <c r="B73" s="20" t="s">
        <v>148</v>
      </c>
      <c r="C73" s="18">
        <v>707.44</v>
      </c>
      <c r="D73" s="88">
        <v>376</v>
      </c>
      <c r="E73" s="18">
        <v>376.31</v>
      </c>
      <c r="F73" s="45">
        <f t="shared" si="3"/>
        <v>53.193203663914957</v>
      </c>
      <c r="G73" s="45">
        <f t="shared" si="4"/>
        <v>100.08244680851064</v>
      </c>
      <c r="N73" s="91"/>
      <c r="O73" s="91"/>
      <c r="P73" s="91"/>
      <c r="Q73" s="91"/>
      <c r="R73" s="93"/>
      <c r="S73" s="91"/>
      <c r="T73" s="91"/>
      <c r="U73" s="91"/>
      <c r="V73" s="91"/>
    </row>
    <row r="74" spans="1:22" ht="28.5" customHeight="1" x14ac:dyDescent="0.25">
      <c r="A74" s="17" t="s">
        <v>149</v>
      </c>
      <c r="B74" s="15" t="s">
        <v>150</v>
      </c>
      <c r="C74" s="16">
        <v>5264.99</v>
      </c>
      <c r="D74" s="89">
        <v>5568</v>
      </c>
      <c r="E74" s="41">
        <v>5567.68</v>
      </c>
      <c r="F74" s="45">
        <f t="shared" si="3"/>
        <v>105.74910873524928</v>
      </c>
      <c r="G74" s="45">
        <f t="shared" si="4"/>
        <v>99.994252873563227</v>
      </c>
    </row>
    <row r="75" spans="1:22" ht="21" customHeight="1" x14ac:dyDescent="0.25">
      <c r="A75" s="17" t="s">
        <v>151</v>
      </c>
      <c r="B75" s="15" t="s">
        <v>152</v>
      </c>
      <c r="C75" s="16">
        <f>C76+C85</f>
        <v>11811.56</v>
      </c>
      <c r="D75" s="52">
        <f t="shared" ref="D75:E75" si="6">D76+D85</f>
        <v>7553</v>
      </c>
      <c r="E75" s="16">
        <f t="shared" si="6"/>
        <v>5652.35</v>
      </c>
      <c r="F75" s="45">
        <f t="shared" si="3"/>
        <v>47.854390105963994</v>
      </c>
      <c r="G75" s="45">
        <f t="shared" si="4"/>
        <v>74.835826823778646</v>
      </c>
    </row>
    <row r="76" spans="1:22" ht="34.5" customHeight="1" x14ac:dyDescent="0.25">
      <c r="A76" s="17" t="s">
        <v>153</v>
      </c>
      <c r="B76" s="15" t="s">
        <v>154</v>
      </c>
      <c r="C76" s="16">
        <f>C77+C83</f>
        <v>7024.0599999999995</v>
      </c>
      <c r="D76" s="52">
        <f>D77+D83</f>
        <v>7553</v>
      </c>
      <c r="E76" s="16">
        <f t="shared" ref="E76" si="7">E77+E83</f>
        <v>5652.35</v>
      </c>
      <c r="F76" s="45">
        <f t="shared" si="3"/>
        <v>80.471265906042959</v>
      </c>
      <c r="G76" s="45">
        <f t="shared" si="4"/>
        <v>74.835826823778646</v>
      </c>
    </row>
    <row r="77" spans="1:22" x14ac:dyDescent="0.25">
      <c r="A77" s="19" t="s">
        <v>155</v>
      </c>
      <c r="B77" s="20" t="s">
        <v>156</v>
      </c>
      <c r="C77" s="18">
        <f>C78+C79+C80+C81+C82</f>
        <v>4016.91</v>
      </c>
      <c r="D77" s="88">
        <f>D78+D79+D80+D81+D82</f>
        <v>5623.95</v>
      </c>
      <c r="E77" s="42">
        <f t="shared" ref="E77" si="8">E79+E80+E81+E82</f>
        <v>4147.6400000000003</v>
      </c>
      <c r="F77" s="45">
        <f t="shared" si="3"/>
        <v>103.25449163660625</v>
      </c>
      <c r="G77" s="45">
        <f t="shared" si="4"/>
        <v>73.749588812133823</v>
      </c>
    </row>
    <row r="78" spans="1:22" s="37" customFormat="1" x14ac:dyDescent="0.25">
      <c r="A78" s="19" t="s">
        <v>233</v>
      </c>
      <c r="B78" s="20" t="s">
        <v>234</v>
      </c>
      <c r="C78" s="18">
        <v>1600.03</v>
      </c>
      <c r="D78" s="88">
        <v>0</v>
      </c>
      <c r="E78" s="18">
        <v>0</v>
      </c>
      <c r="F78" s="45">
        <f t="shared" si="3"/>
        <v>0</v>
      </c>
      <c r="G78" s="45">
        <v>0</v>
      </c>
    </row>
    <row r="79" spans="1:22" x14ac:dyDescent="0.25">
      <c r="A79" s="21" t="s">
        <v>157</v>
      </c>
      <c r="B79" s="22" t="s">
        <v>158</v>
      </c>
      <c r="C79" s="18">
        <v>2416.88</v>
      </c>
      <c r="D79" s="88">
        <v>475</v>
      </c>
      <c r="E79" s="18">
        <v>0</v>
      </c>
      <c r="F79" s="45">
        <f t="shared" si="3"/>
        <v>0</v>
      </c>
      <c r="G79" s="45">
        <f t="shared" si="4"/>
        <v>0</v>
      </c>
    </row>
    <row r="80" spans="1:22" x14ac:dyDescent="0.25">
      <c r="A80" s="21" t="s">
        <v>159</v>
      </c>
      <c r="B80" s="22" t="s">
        <v>160</v>
      </c>
      <c r="C80" s="18">
        <v>0</v>
      </c>
      <c r="D80" s="88">
        <v>4148.95</v>
      </c>
      <c r="E80" s="18">
        <v>4147.6400000000003</v>
      </c>
      <c r="F80" s="45">
        <v>0</v>
      </c>
      <c r="G80" s="45">
        <f t="shared" si="4"/>
        <v>99.968425746273169</v>
      </c>
    </row>
    <row r="81" spans="1:7" s="37" customFormat="1" x14ac:dyDescent="0.25">
      <c r="A81" s="21" t="s">
        <v>244</v>
      </c>
      <c r="B81" s="22" t="s">
        <v>245</v>
      </c>
      <c r="C81" s="18">
        <v>0</v>
      </c>
      <c r="D81" s="88">
        <v>1000</v>
      </c>
      <c r="E81" s="18">
        <v>0</v>
      </c>
      <c r="F81" s="45">
        <v>0</v>
      </c>
      <c r="G81" s="45">
        <f t="shared" si="4"/>
        <v>0</v>
      </c>
    </row>
    <row r="82" spans="1:7" s="37" customFormat="1" x14ac:dyDescent="0.25">
      <c r="A82" s="21" t="s">
        <v>225</v>
      </c>
      <c r="B82" s="22" t="s">
        <v>228</v>
      </c>
      <c r="C82" s="18">
        <v>0</v>
      </c>
      <c r="D82" s="88">
        <v>0</v>
      </c>
      <c r="E82" s="18">
        <v>0</v>
      </c>
      <c r="F82" s="45">
        <v>0</v>
      </c>
      <c r="G82" s="45" t="e">
        <f t="shared" si="4"/>
        <v>#DIV/0!</v>
      </c>
    </row>
    <row r="83" spans="1:7" x14ac:dyDescent="0.25">
      <c r="A83" s="21" t="s">
        <v>161</v>
      </c>
      <c r="B83" s="22" t="s">
        <v>162</v>
      </c>
      <c r="C83" s="18">
        <f>C84</f>
        <v>3007.15</v>
      </c>
      <c r="D83" s="48">
        <f t="shared" ref="D83:E83" si="9">D84</f>
        <v>1929.05</v>
      </c>
      <c r="E83" s="18">
        <f t="shared" si="9"/>
        <v>1504.71</v>
      </c>
      <c r="F83" s="45">
        <f t="shared" si="3"/>
        <v>50.03774337828176</v>
      </c>
      <c r="G83" s="45">
        <f t="shared" si="4"/>
        <v>78.002643788393257</v>
      </c>
    </row>
    <row r="84" spans="1:7" s="37" customFormat="1" x14ac:dyDescent="0.25">
      <c r="A84" s="21" t="s">
        <v>163</v>
      </c>
      <c r="B84" s="22" t="s">
        <v>162</v>
      </c>
      <c r="C84" s="18">
        <v>3007.15</v>
      </c>
      <c r="D84" s="88">
        <v>1929.05</v>
      </c>
      <c r="E84" s="18">
        <v>1504.71</v>
      </c>
      <c r="F84" s="45">
        <f t="shared" si="3"/>
        <v>50.03774337828176</v>
      </c>
      <c r="G84" s="45">
        <f t="shared" si="4"/>
        <v>78.002643788393257</v>
      </c>
    </row>
    <row r="85" spans="1:7" x14ac:dyDescent="0.25">
      <c r="A85" s="21" t="s">
        <v>235</v>
      </c>
      <c r="B85" s="22" t="s">
        <v>236</v>
      </c>
      <c r="C85" s="18">
        <v>4787.5</v>
      </c>
      <c r="D85" s="88">
        <v>0</v>
      </c>
      <c r="E85" s="18">
        <v>0</v>
      </c>
      <c r="F85" s="45">
        <f t="shared" si="3"/>
        <v>0</v>
      </c>
      <c r="G85" s="45">
        <v>0</v>
      </c>
    </row>
  </sheetData>
  <mergeCells count="6">
    <mergeCell ref="A31:B31"/>
    <mergeCell ref="A1:G1"/>
    <mergeCell ref="A3:G3"/>
    <mergeCell ref="A5:B5"/>
    <mergeCell ref="A6:B6"/>
    <mergeCell ref="A30:B30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6"/>
  <sheetViews>
    <sheetView workbookViewId="0">
      <selection activeCell="D34" sqref="D34"/>
    </sheetView>
  </sheetViews>
  <sheetFormatPr defaultRowHeight="15" x14ac:dyDescent="0.25"/>
  <cols>
    <col min="2" max="2" width="27.7109375" customWidth="1"/>
    <col min="4" max="4" width="10.28515625" customWidth="1"/>
    <col min="5" max="5" width="10.5703125" customWidth="1"/>
    <col min="17" max="17" width="10.42578125" customWidth="1"/>
  </cols>
  <sheetData>
    <row r="1" spans="1:7" x14ac:dyDescent="0.25">
      <c r="A1" s="108" t="s">
        <v>164</v>
      </c>
      <c r="B1" s="108"/>
      <c r="C1" s="108"/>
      <c r="D1" s="108"/>
      <c r="E1" s="108"/>
      <c r="F1" s="108"/>
      <c r="G1" s="108"/>
    </row>
    <row r="3" spans="1:7" x14ac:dyDescent="0.25">
      <c r="A3" s="109" t="s">
        <v>165</v>
      </c>
      <c r="B3" s="109"/>
      <c r="C3" s="109"/>
      <c r="D3" s="109"/>
      <c r="E3" s="109"/>
      <c r="F3" s="109"/>
      <c r="G3" s="109"/>
    </row>
    <row r="5" spans="1:7" ht="45" x14ac:dyDescent="0.25">
      <c r="A5" s="107" t="s">
        <v>4</v>
      </c>
      <c r="B5" s="107"/>
      <c r="C5" s="50" t="s">
        <v>240</v>
      </c>
      <c r="D5" s="12" t="s">
        <v>185</v>
      </c>
      <c r="E5" s="12" t="s">
        <v>231</v>
      </c>
      <c r="F5" s="12" t="s">
        <v>166</v>
      </c>
      <c r="G5" s="12" t="s">
        <v>6</v>
      </c>
    </row>
    <row r="6" spans="1:7" x14ac:dyDescent="0.25">
      <c r="A6" s="105">
        <v>1</v>
      </c>
      <c r="B6" s="105"/>
      <c r="C6" s="14">
        <v>2</v>
      </c>
      <c r="D6" s="14">
        <v>3</v>
      </c>
      <c r="E6" s="14">
        <v>4</v>
      </c>
      <c r="F6" s="14">
        <v>5</v>
      </c>
      <c r="G6" s="14">
        <v>6</v>
      </c>
    </row>
    <row r="7" spans="1:7" x14ac:dyDescent="0.25">
      <c r="A7" s="10"/>
      <c r="B7" s="15" t="s">
        <v>27</v>
      </c>
      <c r="C7" s="16">
        <f>C8+C10+C12+C15+C18</f>
        <v>699257.11</v>
      </c>
      <c r="D7" s="16">
        <f>D8+D10+D12+D15+D18</f>
        <v>871633</v>
      </c>
      <c r="E7" s="16">
        <f>E8+E10+E12+E15+E18</f>
        <v>778715.93999999983</v>
      </c>
      <c r="F7" s="41">
        <f>(E7/C7)*100</f>
        <v>111.36332099647865</v>
      </c>
      <c r="G7" s="23">
        <v>48.93</v>
      </c>
    </row>
    <row r="8" spans="1:7" ht="21.75" customHeight="1" x14ac:dyDescent="0.25">
      <c r="A8" s="24" t="s">
        <v>167</v>
      </c>
      <c r="B8" s="25" t="s">
        <v>168</v>
      </c>
      <c r="C8" s="49">
        <f>C9</f>
        <v>4799.74</v>
      </c>
      <c r="D8" s="26">
        <f>D9</f>
        <v>6010</v>
      </c>
      <c r="E8" s="26">
        <f>E9</f>
        <v>5861.3</v>
      </c>
      <c r="F8" s="41">
        <f t="shared" ref="F8:F19" si="0">(E8/C8)*100</f>
        <v>122.11703133919755</v>
      </c>
      <c r="G8" s="26">
        <v>60.64</v>
      </c>
    </row>
    <row r="9" spans="1:7" ht="19.5" customHeight="1" x14ac:dyDescent="0.25">
      <c r="A9" s="19" t="s">
        <v>169</v>
      </c>
      <c r="B9" s="20" t="s">
        <v>168</v>
      </c>
      <c r="C9" s="48">
        <v>4799.74</v>
      </c>
      <c r="D9" s="18">
        <v>6010</v>
      </c>
      <c r="E9" s="18">
        <v>5861.3</v>
      </c>
      <c r="F9" s="41">
        <f t="shared" si="0"/>
        <v>122.11703133919755</v>
      </c>
      <c r="G9" s="18">
        <v>60.64</v>
      </c>
    </row>
    <row r="10" spans="1:7" x14ac:dyDescent="0.25">
      <c r="A10" s="24" t="s">
        <v>70</v>
      </c>
      <c r="B10" s="25" t="s">
        <v>170</v>
      </c>
      <c r="C10" s="49">
        <f>C11</f>
        <v>3345.37</v>
      </c>
      <c r="D10" s="49">
        <f>D11</f>
        <v>8639</v>
      </c>
      <c r="E10" s="26">
        <f>E11</f>
        <v>3139.96</v>
      </c>
      <c r="F10" s="41">
        <f t="shared" si="0"/>
        <v>93.859872002200063</v>
      </c>
      <c r="G10" s="26">
        <v>61.89</v>
      </c>
    </row>
    <row r="11" spans="1:7" x14ac:dyDescent="0.25">
      <c r="A11" s="19" t="s">
        <v>72</v>
      </c>
      <c r="B11" s="20" t="s">
        <v>171</v>
      </c>
      <c r="C11" s="48">
        <v>3345.37</v>
      </c>
      <c r="D11" s="18">
        <v>8639</v>
      </c>
      <c r="E11" s="18">
        <v>3139.96</v>
      </c>
      <c r="F11" s="41">
        <f t="shared" si="0"/>
        <v>93.859872002200063</v>
      </c>
      <c r="G11" s="18">
        <v>61.89</v>
      </c>
    </row>
    <row r="12" spans="1:7" ht="19.5" customHeight="1" x14ac:dyDescent="0.25">
      <c r="A12" s="24" t="s">
        <v>151</v>
      </c>
      <c r="B12" s="25" t="s">
        <v>172</v>
      </c>
      <c r="C12" s="49">
        <f>C13+C14</f>
        <v>49856.55</v>
      </c>
      <c r="D12" s="49">
        <f>D13+D14</f>
        <v>53904</v>
      </c>
      <c r="E12" s="26">
        <f>E13+E14</f>
        <v>58855.319999999992</v>
      </c>
      <c r="F12" s="41">
        <f t="shared" si="0"/>
        <v>118.04932350914771</v>
      </c>
      <c r="G12" s="26">
        <v>60.38</v>
      </c>
    </row>
    <row r="13" spans="1:7" ht="23.25" customHeight="1" x14ac:dyDescent="0.25">
      <c r="A13" s="19" t="s">
        <v>173</v>
      </c>
      <c r="B13" s="20" t="s">
        <v>172</v>
      </c>
      <c r="C13" s="48">
        <v>12685.05</v>
      </c>
      <c r="D13" s="18">
        <v>17924</v>
      </c>
      <c r="E13" s="18">
        <v>23073.8</v>
      </c>
      <c r="F13" s="41">
        <f t="shared" si="0"/>
        <v>181.89758810568347</v>
      </c>
      <c r="G13" s="18">
        <v>75.86</v>
      </c>
    </row>
    <row r="14" spans="1:7" ht="23.25" customHeight="1" x14ac:dyDescent="0.25">
      <c r="A14" s="19" t="s">
        <v>174</v>
      </c>
      <c r="B14" s="20" t="s">
        <v>175</v>
      </c>
      <c r="C14" s="48">
        <v>37171.5</v>
      </c>
      <c r="D14" s="18">
        <v>35980</v>
      </c>
      <c r="E14" s="18">
        <v>35781.519999999997</v>
      </c>
      <c r="F14" s="41">
        <f t="shared" si="0"/>
        <v>96.260629783570735</v>
      </c>
      <c r="G14" s="18">
        <v>53.5</v>
      </c>
    </row>
    <row r="15" spans="1:7" x14ac:dyDescent="0.25">
      <c r="A15" s="24" t="s">
        <v>176</v>
      </c>
      <c r="B15" s="25" t="s">
        <v>177</v>
      </c>
      <c r="C15" s="49">
        <f>C16+C17</f>
        <v>637347.98</v>
      </c>
      <c r="D15" s="49">
        <f>D16+D17</f>
        <v>801120</v>
      </c>
      <c r="E15" s="26">
        <f>E16+E17</f>
        <v>708292.15999999992</v>
      </c>
      <c r="F15" s="41">
        <f t="shared" si="0"/>
        <v>111.13115318887492</v>
      </c>
      <c r="G15" s="26">
        <v>48.01</v>
      </c>
    </row>
    <row r="16" spans="1:7" x14ac:dyDescent="0.25">
      <c r="A16" s="19" t="s">
        <v>178</v>
      </c>
      <c r="B16" s="20" t="s">
        <v>179</v>
      </c>
      <c r="C16" s="48">
        <v>27127.47</v>
      </c>
      <c r="D16" s="18">
        <v>48397</v>
      </c>
      <c r="E16" s="18">
        <v>45012.84</v>
      </c>
      <c r="F16" s="41">
        <f t="shared" si="0"/>
        <v>165.93084426966465</v>
      </c>
      <c r="G16" s="18">
        <v>47.73</v>
      </c>
    </row>
    <row r="17" spans="1:7" ht="16.5" customHeight="1" x14ac:dyDescent="0.25">
      <c r="A17" s="19" t="s">
        <v>180</v>
      </c>
      <c r="B17" s="20" t="s">
        <v>181</v>
      </c>
      <c r="C17" s="48">
        <v>610220.51</v>
      </c>
      <c r="D17" s="18">
        <v>752723</v>
      </c>
      <c r="E17" s="18">
        <v>663279.31999999995</v>
      </c>
      <c r="F17" s="41">
        <f t="shared" si="0"/>
        <v>108.69502239444557</v>
      </c>
      <c r="G17" s="18">
        <v>48.03</v>
      </c>
    </row>
    <row r="18" spans="1:7" ht="16.5" customHeight="1" x14ac:dyDescent="0.25">
      <c r="A18" s="24" t="s">
        <v>28</v>
      </c>
      <c r="B18" s="25" t="s">
        <v>182</v>
      </c>
      <c r="C18" s="49">
        <f>C19</f>
        <v>3907.47</v>
      </c>
      <c r="D18" s="49">
        <f>D19</f>
        <v>1960</v>
      </c>
      <c r="E18" s="26">
        <f>E19</f>
        <v>2567.1999999999998</v>
      </c>
      <c r="F18" s="41">
        <f t="shared" si="0"/>
        <v>65.699800638264662</v>
      </c>
      <c r="G18" s="26">
        <v>47</v>
      </c>
    </row>
    <row r="19" spans="1:7" ht="19.5" customHeight="1" x14ac:dyDescent="0.25">
      <c r="A19" s="19" t="s">
        <v>183</v>
      </c>
      <c r="B19" s="20" t="s">
        <v>184</v>
      </c>
      <c r="C19" s="48">
        <v>3907.47</v>
      </c>
      <c r="D19" s="18">
        <v>1960</v>
      </c>
      <c r="E19" s="18">
        <v>2567.1999999999998</v>
      </c>
      <c r="F19" s="41">
        <f t="shared" si="0"/>
        <v>65.699800638264662</v>
      </c>
      <c r="G19" s="18">
        <v>47</v>
      </c>
    </row>
    <row r="20" spans="1:7" x14ac:dyDescent="0.25">
      <c r="A20" s="109" t="s">
        <v>165</v>
      </c>
      <c r="B20" s="109"/>
      <c r="C20" s="109"/>
      <c r="D20" s="109"/>
      <c r="E20" s="109"/>
      <c r="F20" s="109"/>
      <c r="G20" s="109"/>
    </row>
    <row r="22" spans="1:7" ht="45" x14ac:dyDescent="0.25">
      <c r="A22" s="107" t="s">
        <v>4</v>
      </c>
      <c r="B22" s="107"/>
      <c r="C22" s="50" t="s">
        <v>240</v>
      </c>
      <c r="D22" s="12" t="s">
        <v>185</v>
      </c>
      <c r="E22" s="12" t="s">
        <v>231</v>
      </c>
      <c r="F22" s="12" t="s">
        <v>166</v>
      </c>
      <c r="G22" s="12" t="s">
        <v>6</v>
      </c>
    </row>
    <row r="23" spans="1:7" x14ac:dyDescent="0.25">
      <c r="A23" s="105">
        <v>1</v>
      </c>
      <c r="B23" s="105"/>
      <c r="C23" s="51">
        <v>2</v>
      </c>
      <c r="D23" s="14">
        <v>3</v>
      </c>
      <c r="E23" s="14">
        <v>4</v>
      </c>
      <c r="F23" s="14">
        <v>5</v>
      </c>
      <c r="G23" s="14">
        <v>6</v>
      </c>
    </row>
    <row r="24" spans="1:7" x14ac:dyDescent="0.25">
      <c r="A24" s="10"/>
      <c r="B24" s="15" t="s">
        <v>69</v>
      </c>
      <c r="C24" s="52">
        <f>C25+C28+C29+C32+C35</f>
        <v>713297.65999999992</v>
      </c>
      <c r="D24" s="16">
        <f>D25+D27+D29+D32+D35</f>
        <v>871633</v>
      </c>
      <c r="E24" s="16">
        <f>E25+E27+E29+E32+E35</f>
        <v>834318.29</v>
      </c>
      <c r="F24" s="41">
        <f>(E24/C24)*100</f>
        <v>116.96635735493652</v>
      </c>
      <c r="G24" s="23">
        <v>55.97</v>
      </c>
    </row>
    <row r="25" spans="1:7" x14ac:dyDescent="0.25">
      <c r="A25" s="24" t="s">
        <v>167</v>
      </c>
      <c r="B25" s="25" t="s">
        <v>168</v>
      </c>
      <c r="C25" s="49">
        <f>C26</f>
        <v>4799.74</v>
      </c>
      <c r="D25" s="49">
        <f>D26</f>
        <v>6010</v>
      </c>
      <c r="E25" s="26">
        <f>E26</f>
        <v>6057.99</v>
      </c>
      <c r="F25" s="41">
        <f t="shared" ref="F25:F36" si="1">(E25/C25)*100</f>
        <v>126.2149616437557</v>
      </c>
      <c r="G25" s="26">
        <v>65.239999999999995</v>
      </c>
    </row>
    <row r="26" spans="1:7" x14ac:dyDescent="0.25">
      <c r="A26" s="19" t="s">
        <v>169</v>
      </c>
      <c r="B26" s="20" t="s">
        <v>168</v>
      </c>
      <c r="C26" s="48">
        <v>4799.74</v>
      </c>
      <c r="D26" s="18">
        <v>6010</v>
      </c>
      <c r="E26" s="18">
        <v>6057.99</v>
      </c>
      <c r="F26" s="41">
        <f t="shared" si="1"/>
        <v>126.2149616437557</v>
      </c>
      <c r="G26" s="18">
        <v>65.239999999999995</v>
      </c>
    </row>
    <row r="27" spans="1:7" x14ac:dyDescent="0.25">
      <c r="A27" s="24" t="s">
        <v>70</v>
      </c>
      <c r="B27" s="25" t="s">
        <v>170</v>
      </c>
      <c r="C27" s="49">
        <f>C28</f>
        <v>17385.919999999998</v>
      </c>
      <c r="D27" s="49">
        <f>D28</f>
        <v>8639</v>
      </c>
      <c r="E27" s="26">
        <f>E28</f>
        <v>4277</v>
      </c>
      <c r="F27" s="41">
        <f t="shared" si="1"/>
        <v>24.600366273398247</v>
      </c>
      <c r="G27" s="26">
        <v>37.19</v>
      </c>
    </row>
    <row r="28" spans="1:7" x14ac:dyDescent="0.25">
      <c r="A28" s="19" t="s">
        <v>72</v>
      </c>
      <c r="B28" s="20" t="s">
        <v>171</v>
      </c>
      <c r="C28" s="48">
        <v>17385.919999999998</v>
      </c>
      <c r="D28" s="18">
        <v>8639</v>
      </c>
      <c r="E28" s="18">
        <v>4277</v>
      </c>
      <c r="F28" s="41">
        <f t="shared" si="1"/>
        <v>24.600366273398247</v>
      </c>
      <c r="G28" s="18">
        <v>37.19</v>
      </c>
    </row>
    <row r="29" spans="1:7" x14ac:dyDescent="0.25">
      <c r="A29" s="24" t="s">
        <v>151</v>
      </c>
      <c r="B29" s="25" t="s">
        <v>172</v>
      </c>
      <c r="C29" s="49">
        <f>C30+C31</f>
        <v>49856.55</v>
      </c>
      <c r="D29" s="26">
        <f>D30+D31</f>
        <v>53904</v>
      </c>
      <c r="E29" s="26">
        <f>E30+E31</f>
        <v>54127.83</v>
      </c>
      <c r="F29" s="41">
        <f t="shared" si="1"/>
        <v>108.56713912214143</v>
      </c>
      <c r="G29" s="26">
        <v>66.25</v>
      </c>
    </row>
    <row r="30" spans="1:7" x14ac:dyDescent="0.25">
      <c r="A30" s="19" t="s">
        <v>173</v>
      </c>
      <c r="B30" s="20" t="s">
        <v>172</v>
      </c>
      <c r="C30" s="48">
        <v>12685.05</v>
      </c>
      <c r="D30" s="18">
        <v>17924</v>
      </c>
      <c r="E30" s="18">
        <v>16976.45</v>
      </c>
      <c r="F30" s="41">
        <f t="shared" si="1"/>
        <v>133.83037512662546</v>
      </c>
      <c r="G30" s="18">
        <v>64.58</v>
      </c>
    </row>
    <row r="31" spans="1:7" x14ac:dyDescent="0.25">
      <c r="A31" s="19" t="s">
        <v>174</v>
      </c>
      <c r="B31" s="20" t="s">
        <v>175</v>
      </c>
      <c r="C31" s="48">
        <v>37171.5</v>
      </c>
      <c r="D31" s="18">
        <v>35980</v>
      </c>
      <c r="E31" s="48">
        <v>37151.379999999997</v>
      </c>
      <c r="F31" s="41">
        <f t="shared" si="1"/>
        <v>99.945872509852975</v>
      </c>
      <c r="G31" s="18">
        <v>66.989999999999995</v>
      </c>
    </row>
    <row r="32" spans="1:7" x14ac:dyDescent="0.25">
      <c r="A32" s="24" t="s">
        <v>176</v>
      </c>
      <c r="B32" s="25" t="s">
        <v>177</v>
      </c>
      <c r="C32" s="49">
        <f>C33+C34</f>
        <v>637347.98</v>
      </c>
      <c r="D32" s="26">
        <f>D33+D34</f>
        <v>801120</v>
      </c>
      <c r="E32" s="26">
        <f>E33+E34</f>
        <v>768885.04</v>
      </c>
      <c r="F32" s="41">
        <f t="shared" si="1"/>
        <v>120.63818575215379</v>
      </c>
      <c r="G32" s="26">
        <v>55.44</v>
      </c>
    </row>
    <row r="33" spans="1:7" x14ac:dyDescent="0.25">
      <c r="A33" s="19" t="s">
        <v>178</v>
      </c>
      <c r="B33" s="20" t="s">
        <v>179</v>
      </c>
      <c r="C33" s="48">
        <v>27127.47</v>
      </c>
      <c r="D33" s="18">
        <v>48397</v>
      </c>
      <c r="E33" s="18">
        <v>48830.37</v>
      </c>
      <c r="F33" s="41">
        <f t="shared" si="1"/>
        <v>180.00340614144997</v>
      </c>
      <c r="G33" s="18">
        <v>57.12</v>
      </c>
    </row>
    <row r="34" spans="1:7" x14ac:dyDescent="0.25">
      <c r="A34" s="19" t="s">
        <v>180</v>
      </c>
      <c r="B34" s="20" t="s">
        <v>181</v>
      </c>
      <c r="C34" s="48">
        <v>610220.51</v>
      </c>
      <c r="D34" s="18">
        <v>752723</v>
      </c>
      <c r="E34" s="18">
        <v>720054.67</v>
      </c>
      <c r="F34" s="41">
        <f t="shared" si="1"/>
        <v>117.99909347524226</v>
      </c>
      <c r="G34" s="18">
        <v>55.33</v>
      </c>
    </row>
    <row r="35" spans="1:7" x14ac:dyDescent="0.25">
      <c r="A35" s="24" t="s">
        <v>28</v>
      </c>
      <c r="B35" s="25" t="s">
        <v>182</v>
      </c>
      <c r="C35" s="49">
        <f>C36</f>
        <v>3907.47</v>
      </c>
      <c r="D35" s="49">
        <f>D36</f>
        <v>1960</v>
      </c>
      <c r="E35" s="26">
        <f>E36</f>
        <v>970.43</v>
      </c>
      <c r="F35" s="41">
        <f t="shared" si="1"/>
        <v>24.835251454265801</v>
      </c>
      <c r="G35" s="26">
        <v>4.25</v>
      </c>
    </row>
    <row r="36" spans="1:7" x14ac:dyDescent="0.25">
      <c r="A36" s="19" t="s">
        <v>183</v>
      </c>
      <c r="B36" s="20" t="s">
        <v>184</v>
      </c>
      <c r="C36" s="48">
        <v>3907.47</v>
      </c>
      <c r="D36" s="18">
        <v>1960</v>
      </c>
      <c r="E36" s="18">
        <v>970.43</v>
      </c>
      <c r="F36" s="41">
        <f t="shared" si="1"/>
        <v>24.835251454265801</v>
      </c>
      <c r="G36" s="18">
        <v>4.25</v>
      </c>
    </row>
  </sheetData>
  <mergeCells count="7">
    <mergeCell ref="A23:B23"/>
    <mergeCell ref="A1:G1"/>
    <mergeCell ref="A3:G3"/>
    <mergeCell ref="A5:B5"/>
    <mergeCell ref="A6:B6"/>
    <mergeCell ref="A20:G20"/>
    <mergeCell ref="A22:B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"/>
  <sheetViews>
    <sheetView workbookViewId="0">
      <selection activeCell="F23" sqref="F23"/>
    </sheetView>
  </sheetViews>
  <sheetFormatPr defaultRowHeight="15" x14ac:dyDescent="0.25"/>
  <cols>
    <col min="1" max="1" width="33.5703125" customWidth="1"/>
    <col min="2" max="2" width="14.140625" customWidth="1"/>
    <col min="6" max="6" width="10.7109375" customWidth="1"/>
  </cols>
  <sheetData>
    <row r="1" spans="1:6" x14ac:dyDescent="0.25">
      <c r="A1" s="110" t="s">
        <v>186</v>
      </c>
      <c r="B1" s="110"/>
      <c r="C1" s="110"/>
      <c r="D1" s="110"/>
      <c r="E1" s="110"/>
      <c r="F1" s="110"/>
    </row>
    <row r="3" spans="1:6" ht="22.5" x14ac:dyDescent="0.25">
      <c r="A3" s="27" t="s">
        <v>4</v>
      </c>
      <c r="B3" s="28" t="s">
        <v>238</v>
      </c>
      <c r="C3" s="28" t="s">
        <v>185</v>
      </c>
      <c r="D3" s="28" t="s">
        <v>239</v>
      </c>
      <c r="E3" s="28" t="s">
        <v>15</v>
      </c>
      <c r="F3" s="28" t="s">
        <v>187</v>
      </c>
    </row>
    <row r="4" spans="1:6" x14ac:dyDescent="0.25">
      <c r="A4" s="29">
        <v>1</v>
      </c>
      <c r="B4" s="30">
        <v>2</v>
      </c>
      <c r="C4" s="30">
        <v>3</v>
      </c>
      <c r="D4" s="30">
        <v>4</v>
      </c>
      <c r="E4" s="30">
        <v>5</v>
      </c>
      <c r="F4" s="30">
        <v>6</v>
      </c>
    </row>
    <row r="5" spans="1:6" x14ac:dyDescent="0.25">
      <c r="A5" s="31" t="s">
        <v>69</v>
      </c>
      <c r="B5" s="32">
        <f>B6+B7</f>
        <v>701486.1</v>
      </c>
      <c r="C5" s="32">
        <f>C6+C7</f>
        <v>871633</v>
      </c>
      <c r="D5" s="32">
        <f>D6+D7</f>
        <v>834318.29</v>
      </c>
      <c r="E5" s="32">
        <f>(D5/B5)*100</f>
        <v>118.9358263834451</v>
      </c>
      <c r="F5" s="32">
        <v>55.97</v>
      </c>
    </row>
    <row r="6" spans="1:6" x14ac:dyDescent="0.25">
      <c r="A6" s="33" t="s">
        <v>188</v>
      </c>
      <c r="B6" s="32">
        <v>675069.13</v>
      </c>
      <c r="C6" s="32">
        <v>815226</v>
      </c>
      <c r="D6" s="32">
        <v>777429.93</v>
      </c>
      <c r="E6" s="38">
        <f t="shared" ref="E6" si="0">(D6/B6)*100</f>
        <v>115.16301004609706</v>
      </c>
      <c r="F6" s="32">
        <v>55.97</v>
      </c>
    </row>
    <row r="7" spans="1:6" ht="24.75" customHeight="1" x14ac:dyDescent="0.25">
      <c r="A7" s="34" t="s">
        <v>189</v>
      </c>
      <c r="B7" s="35">
        <v>26416.97</v>
      </c>
      <c r="C7" s="35">
        <v>56407</v>
      </c>
      <c r="D7" s="35">
        <v>56888.36</v>
      </c>
      <c r="E7" s="38">
        <f>(D7/B7)*100</f>
        <v>215.34778591185892</v>
      </c>
      <c r="F7" s="35">
        <f>(D7/C7)*100</f>
        <v>100.85336926268016</v>
      </c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8"/>
  <sheetViews>
    <sheetView workbookViewId="0">
      <selection activeCell="S21" sqref="S21"/>
    </sheetView>
  </sheetViews>
  <sheetFormatPr defaultRowHeight="15" x14ac:dyDescent="0.25"/>
  <cols>
    <col min="2" max="2" width="9" customWidth="1"/>
    <col min="3" max="3" width="34.28515625" customWidth="1"/>
    <col min="4" max="4" width="10.7109375" customWidth="1"/>
    <col min="9" max="9" width="10.140625" bestFit="1" customWidth="1"/>
    <col min="11" max="11" width="10.140625" bestFit="1" customWidth="1"/>
  </cols>
  <sheetData>
    <row r="1" spans="1:11" x14ac:dyDescent="0.25">
      <c r="A1" s="37"/>
      <c r="B1" s="123" t="s">
        <v>190</v>
      </c>
      <c r="C1" s="123"/>
      <c r="D1" s="123"/>
      <c r="E1" s="123"/>
      <c r="F1" s="123"/>
      <c r="G1" s="123"/>
    </row>
    <row r="2" spans="1:11" x14ac:dyDescent="0.25">
      <c r="A2" s="37"/>
      <c r="B2" s="37"/>
      <c r="C2" s="37"/>
      <c r="D2" s="37"/>
      <c r="E2" s="37"/>
      <c r="F2" s="37"/>
      <c r="G2" s="37"/>
    </row>
    <row r="3" spans="1:11" ht="22.5" x14ac:dyDescent="0.25">
      <c r="A3" s="124" t="s">
        <v>4</v>
      </c>
      <c r="B3" s="124"/>
      <c r="C3" s="124"/>
      <c r="D3" s="73" t="s">
        <v>185</v>
      </c>
      <c r="E3" s="73" t="s">
        <v>239</v>
      </c>
      <c r="F3" s="73" t="s">
        <v>191</v>
      </c>
      <c r="G3" s="37"/>
    </row>
    <row r="4" spans="1:11" x14ac:dyDescent="0.25">
      <c r="A4" s="125">
        <v>1</v>
      </c>
      <c r="B4" s="125"/>
      <c r="C4" s="125"/>
      <c r="D4" s="74">
        <v>2</v>
      </c>
      <c r="E4" s="74">
        <v>3</v>
      </c>
      <c r="F4" s="74">
        <v>4</v>
      </c>
      <c r="G4" s="37"/>
    </row>
    <row r="5" spans="1:11" x14ac:dyDescent="0.25">
      <c r="A5" s="126" t="s">
        <v>192</v>
      </c>
      <c r="B5" s="126"/>
      <c r="C5" s="126"/>
      <c r="D5" s="65">
        <f>D6+D70</f>
        <v>871633</v>
      </c>
      <c r="E5" s="65">
        <f>E6+E70</f>
        <v>834318.29</v>
      </c>
      <c r="F5" s="65">
        <f>(E5/D5)*100</f>
        <v>95.718988381578029</v>
      </c>
      <c r="G5" s="37"/>
    </row>
    <row r="6" spans="1:11" x14ac:dyDescent="0.25">
      <c r="A6" s="127" t="s">
        <v>193</v>
      </c>
      <c r="B6" s="127"/>
      <c r="C6" s="79" t="s">
        <v>194</v>
      </c>
      <c r="D6" s="80">
        <f>D7+D8+D9</f>
        <v>90387</v>
      </c>
      <c r="E6" s="80">
        <f>E7+E8+E9</f>
        <v>92039.739999999991</v>
      </c>
      <c r="F6" s="65">
        <f t="shared" ref="F6:F9" si="0">(E6/D6)*100</f>
        <v>101.82851516257867</v>
      </c>
      <c r="G6" s="37"/>
      <c r="I6" s="75"/>
    </row>
    <row r="7" spans="1:11" x14ac:dyDescent="0.25">
      <c r="A7" s="128" t="s">
        <v>195</v>
      </c>
      <c r="B7" s="128"/>
      <c r="C7" s="81" t="s">
        <v>168</v>
      </c>
      <c r="D7" s="82">
        <v>6010</v>
      </c>
      <c r="E7" s="82">
        <v>6057.99</v>
      </c>
      <c r="F7" s="65">
        <f t="shared" si="0"/>
        <v>100.79850249584025</v>
      </c>
      <c r="G7" s="37"/>
    </row>
    <row r="8" spans="1:11" x14ac:dyDescent="0.25">
      <c r="A8" s="128" t="s">
        <v>196</v>
      </c>
      <c r="B8" s="128"/>
      <c r="C8" s="81" t="s">
        <v>175</v>
      </c>
      <c r="D8" s="82">
        <v>35980</v>
      </c>
      <c r="E8" s="82">
        <f>E13+E41</f>
        <v>37151.37999999999</v>
      </c>
      <c r="F8" s="65">
        <f t="shared" si="0"/>
        <v>103.25564202334627</v>
      </c>
      <c r="G8" s="37"/>
    </row>
    <row r="9" spans="1:11" x14ac:dyDescent="0.25">
      <c r="A9" s="128" t="s">
        <v>197</v>
      </c>
      <c r="B9" s="128"/>
      <c r="C9" s="81" t="s">
        <v>179</v>
      </c>
      <c r="D9" s="82">
        <v>48397</v>
      </c>
      <c r="E9" s="82">
        <f>E62</f>
        <v>48830.37</v>
      </c>
      <c r="F9" s="65">
        <f t="shared" si="0"/>
        <v>100.89544806496271</v>
      </c>
      <c r="G9" s="37"/>
    </row>
    <row r="10" spans="1:11" s="37" customFormat="1" x14ac:dyDescent="0.25">
      <c r="A10" s="120"/>
      <c r="B10" s="113"/>
      <c r="C10" s="66"/>
      <c r="D10" s="67"/>
      <c r="E10" s="67"/>
      <c r="F10" s="67"/>
    </row>
    <row r="11" spans="1:11" x14ac:dyDescent="0.25">
      <c r="A11" s="121" t="s">
        <v>198</v>
      </c>
      <c r="B11" s="121"/>
      <c r="C11" s="64" t="s">
        <v>199</v>
      </c>
      <c r="D11" s="65">
        <f>D12+D34+D41</f>
        <v>36542</v>
      </c>
      <c r="E11" s="65">
        <f>E12+E34+E41</f>
        <v>37713.789999999994</v>
      </c>
      <c r="F11" s="65">
        <f>(E11/D11)*100</f>
        <v>103.20669366756059</v>
      </c>
      <c r="G11" s="37"/>
    </row>
    <row r="12" spans="1:11" ht="22.5" x14ac:dyDescent="0.25">
      <c r="A12" s="121" t="s">
        <v>200</v>
      </c>
      <c r="B12" s="121"/>
      <c r="C12" s="64" t="s">
        <v>201</v>
      </c>
      <c r="D12" s="65">
        <f>D13</f>
        <v>33980</v>
      </c>
      <c r="E12" s="65">
        <f>E13</f>
        <v>35151.37999999999</v>
      </c>
      <c r="F12" s="65">
        <f t="shared" ref="F12:F32" si="1">(E12/D12)*100</f>
        <v>103.44726309593877</v>
      </c>
      <c r="G12" s="37"/>
    </row>
    <row r="13" spans="1:11" ht="31.5" customHeight="1" x14ac:dyDescent="0.25">
      <c r="A13" s="129" t="s">
        <v>196</v>
      </c>
      <c r="B13" s="129"/>
      <c r="C13" s="54" t="s">
        <v>175</v>
      </c>
      <c r="D13" s="55">
        <f>D14+D31</f>
        <v>33980</v>
      </c>
      <c r="E13" s="55">
        <f>E14+E31</f>
        <v>35151.37999999999</v>
      </c>
      <c r="F13" s="65">
        <f t="shared" si="1"/>
        <v>103.44726309593877</v>
      </c>
      <c r="G13" s="37"/>
    </row>
    <row r="14" spans="1:11" x14ac:dyDescent="0.25">
      <c r="A14" s="111" t="s">
        <v>89</v>
      </c>
      <c r="B14" s="111"/>
      <c r="C14" s="56" t="s">
        <v>90</v>
      </c>
      <c r="D14" s="57">
        <f>D15+D16+D17+D18+D19+D20+D21+D22+D23+D24+D25+D26+D27+D28+D29+D30</f>
        <v>33604</v>
      </c>
      <c r="E14" s="57">
        <f>E15+E16+E17+E18+E19+E20+E21+E22+E23+E24+E25+E26+E27+E28+E29+E30</f>
        <v>34775.069999999992</v>
      </c>
      <c r="F14" s="65">
        <f t="shared" si="1"/>
        <v>103.4849125104154</v>
      </c>
      <c r="G14" s="37"/>
    </row>
    <row r="15" spans="1:11" x14ac:dyDescent="0.25">
      <c r="A15" s="111" t="s">
        <v>93</v>
      </c>
      <c r="B15" s="111"/>
      <c r="C15" s="56" t="s">
        <v>94</v>
      </c>
      <c r="D15" s="57">
        <v>2605</v>
      </c>
      <c r="E15" s="57">
        <v>2603.81</v>
      </c>
      <c r="F15" s="65">
        <f t="shared" si="1"/>
        <v>99.954318618042223</v>
      </c>
      <c r="G15" s="37"/>
    </row>
    <row r="16" spans="1:11" x14ac:dyDescent="0.25">
      <c r="A16" s="111" t="s">
        <v>97</v>
      </c>
      <c r="B16" s="111"/>
      <c r="C16" s="56" t="s">
        <v>98</v>
      </c>
      <c r="D16" s="57">
        <v>340</v>
      </c>
      <c r="E16" s="57">
        <v>340</v>
      </c>
      <c r="F16" s="65">
        <f t="shared" si="1"/>
        <v>100</v>
      </c>
      <c r="G16" s="37"/>
      <c r="J16" s="75"/>
      <c r="K16" s="75"/>
    </row>
    <row r="17" spans="1:11" x14ac:dyDescent="0.25">
      <c r="A17" s="111" t="s">
        <v>99</v>
      </c>
      <c r="B17" s="111"/>
      <c r="C17" s="56" t="s">
        <v>100</v>
      </c>
      <c r="D17" s="57">
        <v>2407</v>
      </c>
      <c r="E17" s="57">
        <v>2407</v>
      </c>
      <c r="F17" s="65">
        <f t="shared" si="1"/>
        <v>100</v>
      </c>
      <c r="G17" s="36"/>
      <c r="K17" s="75"/>
    </row>
    <row r="18" spans="1:11" x14ac:dyDescent="0.25">
      <c r="A18" s="111" t="s">
        <v>103</v>
      </c>
      <c r="B18" s="111"/>
      <c r="C18" s="56" t="s">
        <v>104</v>
      </c>
      <c r="D18" s="57">
        <v>2498</v>
      </c>
      <c r="E18" s="57">
        <v>2498.9899999999998</v>
      </c>
      <c r="F18" s="65">
        <f t="shared" si="1"/>
        <v>100.03963170536427</v>
      </c>
      <c r="G18" s="36"/>
      <c r="J18" s="75"/>
      <c r="K18" s="75"/>
    </row>
    <row r="19" spans="1:11" x14ac:dyDescent="0.25">
      <c r="A19" s="111" t="s">
        <v>107</v>
      </c>
      <c r="B19" s="111"/>
      <c r="C19" s="56" t="s">
        <v>108</v>
      </c>
      <c r="D19" s="57">
        <v>13000</v>
      </c>
      <c r="E19" s="57">
        <v>13533.7</v>
      </c>
      <c r="F19" s="65">
        <f t="shared" si="1"/>
        <v>104.10538461538461</v>
      </c>
      <c r="G19" s="36"/>
      <c r="J19" s="75"/>
      <c r="K19" s="75"/>
    </row>
    <row r="20" spans="1:11" ht="22.5" x14ac:dyDescent="0.25">
      <c r="A20" s="111" t="s">
        <v>109</v>
      </c>
      <c r="B20" s="111"/>
      <c r="C20" s="56" t="s">
        <v>110</v>
      </c>
      <c r="D20" s="57">
        <v>2137</v>
      </c>
      <c r="E20" s="57">
        <v>2137.9299999999998</v>
      </c>
      <c r="F20" s="65">
        <f t="shared" si="1"/>
        <v>100.04351895180159</v>
      </c>
      <c r="G20" s="36"/>
      <c r="K20" s="75"/>
    </row>
    <row r="21" spans="1:11" x14ac:dyDescent="0.25">
      <c r="A21" s="111" t="s">
        <v>111</v>
      </c>
      <c r="B21" s="111"/>
      <c r="C21" s="56" t="s">
        <v>112</v>
      </c>
      <c r="D21" s="57">
        <v>299</v>
      </c>
      <c r="E21" s="57">
        <v>298.75</v>
      </c>
      <c r="F21" s="65">
        <f t="shared" si="1"/>
        <v>99.916387959866213</v>
      </c>
      <c r="G21" s="36"/>
      <c r="J21" s="75"/>
    </row>
    <row r="22" spans="1:11" x14ac:dyDescent="0.25">
      <c r="A22" s="111" t="s">
        <v>113</v>
      </c>
      <c r="B22" s="111"/>
      <c r="C22" s="56" t="s">
        <v>114</v>
      </c>
      <c r="D22" s="57">
        <v>403</v>
      </c>
      <c r="E22" s="57">
        <v>666.13</v>
      </c>
      <c r="F22" s="65">
        <f t="shared" si="1"/>
        <v>165.29280397022333</v>
      </c>
      <c r="G22" s="36"/>
    </row>
    <row r="23" spans="1:11" x14ac:dyDescent="0.25">
      <c r="A23" s="111" t="s">
        <v>117</v>
      </c>
      <c r="B23" s="111"/>
      <c r="C23" s="56" t="s">
        <v>118</v>
      </c>
      <c r="D23" s="57">
        <v>500</v>
      </c>
      <c r="E23" s="57">
        <v>458.17</v>
      </c>
      <c r="F23" s="65">
        <f t="shared" si="1"/>
        <v>91.634</v>
      </c>
      <c r="G23" s="36"/>
      <c r="J23" s="75"/>
    </row>
    <row r="24" spans="1:11" x14ac:dyDescent="0.25">
      <c r="A24" s="111" t="s">
        <v>119</v>
      </c>
      <c r="B24" s="111"/>
      <c r="C24" s="56" t="s">
        <v>120</v>
      </c>
      <c r="D24" s="57">
        <v>2697</v>
      </c>
      <c r="E24" s="57">
        <v>2696.12</v>
      </c>
      <c r="F24" s="65">
        <f t="shared" si="1"/>
        <v>99.967371153133115</v>
      </c>
      <c r="G24" s="36"/>
    </row>
    <row r="25" spans="1:11" x14ac:dyDescent="0.25">
      <c r="A25" s="111" t="s">
        <v>121</v>
      </c>
      <c r="B25" s="111"/>
      <c r="C25" s="56" t="s">
        <v>122</v>
      </c>
      <c r="D25" s="57">
        <v>127</v>
      </c>
      <c r="E25" s="57">
        <v>116.82</v>
      </c>
      <c r="F25" s="65">
        <f t="shared" si="1"/>
        <v>91.984251968503926</v>
      </c>
      <c r="G25" s="36"/>
      <c r="J25" s="75"/>
    </row>
    <row r="26" spans="1:11" x14ac:dyDescent="0.25">
      <c r="A26" s="111" t="s">
        <v>123</v>
      </c>
      <c r="B26" s="111"/>
      <c r="C26" s="56" t="s">
        <v>124</v>
      </c>
      <c r="D26" s="57">
        <v>2681</v>
      </c>
      <c r="E26" s="57">
        <v>2667.46</v>
      </c>
      <c r="F26" s="65">
        <f t="shared" si="1"/>
        <v>99.494964565460648</v>
      </c>
      <c r="G26" s="36"/>
    </row>
    <row r="27" spans="1:11" x14ac:dyDescent="0.25">
      <c r="A27" s="111" t="s">
        <v>125</v>
      </c>
      <c r="B27" s="111"/>
      <c r="C27" s="56" t="s">
        <v>126</v>
      </c>
      <c r="D27" s="57">
        <v>675</v>
      </c>
      <c r="E27" s="57">
        <v>971.8</v>
      </c>
      <c r="F27" s="65">
        <f t="shared" si="1"/>
        <v>143.97037037037038</v>
      </c>
      <c r="G27" s="36"/>
      <c r="J27" s="75"/>
    </row>
    <row r="28" spans="1:11" x14ac:dyDescent="0.25">
      <c r="A28" s="111" t="s">
        <v>127</v>
      </c>
      <c r="B28" s="111"/>
      <c r="C28" s="56" t="s">
        <v>128</v>
      </c>
      <c r="D28" s="57">
        <v>279</v>
      </c>
      <c r="E28" s="57">
        <v>278.75</v>
      </c>
      <c r="F28" s="65">
        <f t="shared" si="1"/>
        <v>99.910394265232966</v>
      </c>
      <c r="G28" s="36"/>
      <c r="J28" s="75"/>
    </row>
    <row r="29" spans="1:11" ht="16.5" customHeight="1" x14ac:dyDescent="0.25">
      <c r="A29" s="111" t="s">
        <v>129</v>
      </c>
      <c r="B29" s="111"/>
      <c r="C29" s="56" t="s">
        <v>130</v>
      </c>
      <c r="D29" s="57">
        <v>2706</v>
      </c>
      <c r="E29" s="57">
        <v>2849.86</v>
      </c>
      <c r="F29" s="65">
        <f t="shared" si="1"/>
        <v>105.31633407243164</v>
      </c>
      <c r="G29" s="36"/>
      <c r="J29" s="75"/>
    </row>
    <row r="30" spans="1:11" ht="29.25" customHeight="1" x14ac:dyDescent="0.25">
      <c r="A30" s="111" t="s">
        <v>142</v>
      </c>
      <c r="B30" s="111"/>
      <c r="C30" s="56" t="s">
        <v>135</v>
      </c>
      <c r="D30" s="57">
        <v>250</v>
      </c>
      <c r="E30" s="57">
        <v>249.78</v>
      </c>
      <c r="F30" s="65">
        <f t="shared" si="1"/>
        <v>99.912000000000006</v>
      </c>
      <c r="G30" s="36"/>
      <c r="J30" s="75"/>
    </row>
    <row r="31" spans="1:11" x14ac:dyDescent="0.25">
      <c r="A31" s="111" t="s">
        <v>143</v>
      </c>
      <c r="B31" s="111"/>
      <c r="C31" s="56" t="s">
        <v>144</v>
      </c>
      <c r="D31" s="57">
        <f>D32</f>
        <v>376</v>
      </c>
      <c r="E31" s="57">
        <f>E32</f>
        <v>376.31</v>
      </c>
      <c r="F31" s="65">
        <f t="shared" si="1"/>
        <v>100.08244680851064</v>
      </c>
      <c r="G31" s="36"/>
      <c r="J31" s="75"/>
    </row>
    <row r="32" spans="1:11" ht="21" customHeight="1" x14ac:dyDescent="0.25">
      <c r="A32" s="111" t="s">
        <v>147</v>
      </c>
      <c r="B32" s="111"/>
      <c r="C32" s="56" t="s">
        <v>148</v>
      </c>
      <c r="D32" s="57">
        <v>376</v>
      </c>
      <c r="E32" s="57">
        <v>376.31</v>
      </c>
      <c r="F32" s="65">
        <f t="shared" si="1"/>
        <v>100.08244680851064</v>
      </c>
      <c r="G32" s="36"/>
      <c r="J32" s="75"/>
    </row>
    <row r="33" spans="1:10" x14ac:dyDescent="0.25">
      <c r="A33" s="53"/>
      <c r="B33" s="53"/>
      <c r="C33" s="53"/>
      <c r="D33" s="53"/>
      <c r="E33" s="53"/>
      <c r="F33" s="53"/>
      <c r="G33" s="36"/>
      <c r="J33" s="75"/>
    </row>
    <row r="34" spans="1:10" ht="26.25" customHeight="1" x14ac:dyDescent="0.25">
      <c r="A34" s="121" t="s">
        <v>202</v>
      </c>
      <c r="B34" s="121"/>
      <c r="C34" s="64" t="s">
        <v>203</v>
      </c>
      <c r="D34" s="65">
        <f>D35</f>
        <v>562</v>
      </c>
      <c r="E34" s="65">
        <f>E35</f>
        <v>562.41</v>
      </c>
      <c r="F34" s="65">
        <f>(E34/D34)*100</f>
        <v>100.0729537366548</v>
      </c>
      <c r="G34" s="36"/>
      <c r="J34" s="75"/>
    </row>
    <row r="35" spans="1:10" x14ac:dyDescent="0.25">
      <c r="A35" s="122" t="s">
        <v>195</v>
      </c>
      <c r="B35" s="122"/>
      <c r="C35" s="71" t="s">
        <v>168</v>
      </c>
      <c r="D35" s="72">
        <f>D37</f>
        <v>562</v>
      </c>
      <c r="E35" s="72">
        <f>E37</f>
        <v>562.41</v>
      </c>
      <c r="F35" s="65">
        <f t="shared" ref="F35:F40" si="2">(E35/D35)*100</f>
        <v>100.0729537366548</v>
      </c>
      <c r="G35" s="36"/>
    </row>
    <row r="36" spans="1:10" x14ac:dyDescent="0.25">
      <c r="A36" s="111" t="s">
        <v>72</v>
      </c>
      <c r="B36" s="111"/>
      <c r="C36" s="56" t="s">
        <v>73</v>
      </c>
      <c r="D36" s="57">
        <v>0</v>
      </c>
      <c r="E36" s="57">
        <v>0</v>
      </c>
      <c r="F36" s="65">
        <v>0</v>
      </c>
      <c r="G36" s="36"/>
    </row>
    <row r="37" spans="1:10" x14ac:dyDescent="0.25">
      <c r="A37" s="111" t="s">
        <v>89</v>
      </c>
      <c r="B37" s="111"/>
      <c r="C37" s="56" t="s">
        <v>90</v>
      </c>
      <c r="D37" s="57">
        <f>D38+D39+D40</f>
        <v>562</v>
      </c>
      <c r="E37" s="57">
        <f>E38+E39+E40</f>
        <v>562.41</v>
      </c>
      <c r="F37" s="65">
        <f t="shared" si="2"/>
        <v>100.0729537366548</v>
      </c>
      <c r="G37" s="36"/>
    </row>
    <row r="38" spans="1:10" ht="22.5" customHeight="1" x14ac:dyDescent="0.25">
      <c r="A38" s="111" t="s">
        <v>103</v>
      </c>
      <c r="B38" s="111"/>
      <c r="C38" s="56" t="s">
        <v>104</v>
      </c>
      <c r="D38" s="57">
        <v>112</v>
      </c>
      <c r="E38" s="57">
        <v>112.41</v>
      </c>
      <c r="F38" s="65">
        <f t="shared" si="2"/>
        <v>100.36607142857143</v>
      </c>
      <c r="G38" s="36"/>
    </row>
    <row r="39" spans="1:10" x14ac:dyDescent="0.25">
      <c r="A39" s="111" t="s">
        <v>127</v>
      </c>
      <c r="B39" s="111"/>
      <c r="C39" s="56" t="s">
        <v>128</v>
      </c>
      <c r="D39" s="57">
        <v>300</v>
      </c>
      <c r="E39" s="57">
        <v>300</v>
      </c>
      <c r="F39" s="65">
        <f t="shared" si="2"/>
        <v>100</v>
      </c>
      <c r="G39" s="36"/>
    </row>
    <row r="40" spans="1:10" ht="30" customHeight="1" x14ac:dyDescent="0.25">
      <c r="A40" s="111" t="s">
        <v>136</v>
      </c>
      <c r="B40" s="111"/>
      <c r="C40" s="56" t="s">
        <v>137</v>
      </c>
      <c r="D40" s="57">
        <v>150</v>
      </c>
      <c r="E40" s="57">
        <v>150</v>
      </c>
      <c r="F40" s="65">
        <f t="shared" si="2"/>
        <v>100</v>
      </c>
      <c r="G40" s="36"/>
    </row>
    <row r="41" spans="1:10" ht="39" customHeight="1" x14ac:dyDescent="0.25">
      <c r="A41" s="121" t="s">
        <v>204</v>
      </c>
      <c r="B41" s="121"/>
      <c r="C41" s="64" t="s">
        <v>205</v>
      </c>
      <c r="D41" s="65">
        <f>D42</f>
        <v>2000</v>
      </c>
      <c r="E41" s="65">
        <v>2000</v>
      </c>
      <c r="F41" s="65">
        <f>(E41/D41)*100</f>
        <v>100</v>
      </c>
      <c r="G41" s="36"/>
    </row>
    <row r="42" spans="1:10" x14ac:dyDescent="0.25">
      <c r="A42" s="122" t="s">
        <v>196</v>
      </c>
      <c r="B42" s="122"/>
      <c r="C42" s="71" t="s">
        <v>175</v>
      </c>
      <c r="D42" s="72">
        <f>D43</f>
        <v>2000</v>
      </c>
      <c r="E42" s="72">
        <v>2000</v>
      </c>
      <c r="F42" s="65">
        <f t="shared" ref="F42:F44" si="3">(E42/D42)*100</f>
        <v>100</v>
      </c>
      <c r="G42" s="36"/>
    </row>
    <row r="43" spans="1:10" ht="22.5" x14ac:dyDescent="0.25">
      <c r="A43" s="111" t="s">
        <v>153</v>
      </c>
      <c r="B43" s="111"/>
      <c r="C43" s="56" t="s">
        <v>154</v>
      </c>
      <c r="D43" s="57">
        <f>D44</f>
        <v>2000</v>
      </c>
      <c r="E43" s="57">
        <v>2000</v>
      </c>
      <c r="F43" s="65">
        <f t="shared" si="3"/>
        <v>100</v>
      </c>
      <c r="G43" s="36"/>
    </row>
    <row r="44" spans="1:10" x14ac:dyDescent="0.25">
      <c r="A44" s="111" t="s">
        <v>159</v>
      </c>
      <c r="B44" s="111"/>
      <c r="C44" s="56" t="s">
        <v>160</v>
      </c>
      <c r="D44" s="57">
        <v>2000</v>
      </c>
      <c r="E44" s="57">
        <v>2000</v>
      </c>
      <c r="F44" s="65">
        <f t="shared" si="3"/>
        <v>100</v>
      </c>
      <c r="G44" s="36"/>
    </row>
    <row r="45" spans="1:10" x14ac:dyDescent="0.25">
      <c r="A45" s="68"/>
      <c r="B45" s="68"/>
      <c r="C45" s="68"/>
      <c r="D45" s="68"/>
      <c r="E45" s="68"/>
      <c r="F45" s="68"/>
      <c r="G45" s="36"/>
    </row>
    <row r="46" spans="1:10" ht="32.25" customHeight="1" x14ac:dyDescent="0.25">
      <c r="A46" s="121" t="s">
        <v>206</v>
      </c>
      <c r="B46" s="121"/>
      <c r="C46" s="64" t="s">
        <v>207</v>
      </c>
      <c r="D46" s="65">
        <v>336</v>
      </c>
      <c r="E46" s="65">
        <v>0</v>
      </c>
      <c r="F46" s="65">
        <v>0</v>
      </c>
      <c r="G46" s="36"/>
    </row>
    <row r="47" spans="1:10" x14ac:dyDescent="0.25">
      <c r="A47" s="122" t="s">
        <v>195</v>
      </c>
      <c r="B47" s="122"/>
      <c r="C47" s="71" t="s">
        <v>168</v>
      </c>
      <c r="D47" s="72">
        <v>336</v>
      </c>
      <c r="E47" s="72">
        <v>0</v>
      </c>
      <c r="F47" s="72">
        <v>0</v>
      </c>
      <c r="G47" s="36"/>
    </row>
    <row r="48" spans="1:10" x14ac:dyDescent="0.25">
      <c r="A48" s="111" t="s">
        <v>72</v>
      </c>
      <c r="B48" s="111"/>
      <c r="C48" s="56" t="s">
        <v>73</v>
      </c>
      <c r="D48" s="57">
        <v>336</v>
      </c>
      <c r="E48" s="57">
        <v>0</v>
      </c>
      <c r="F48" s="57">
        <v>0</v>
      </c>
      <c r="G48" s="36"/>
    </row>
    <row r="49" spans="1:7" x14ac:dyDescent="0.25">
      <c r="A49" s="111" t="s">
        <v>76</v>
      </c>
      <c r="B49" s="111"/>
      <c r="C49" s="56" t="s">
        <v>77</v>
      </c>
      <c r="D49" s="57">
        <v>336</v>
      </c>
      <c r="E49" s="57">
        <v>0</v>
      </c>
      <c r="F49" s="57">
        <v>0</v>
      </c>
      <c r="G49" s="36"/>
    </row>
    <row r="50" spans="1:7" x14ac:dyDescent="0.25">
      <c r="A50" s="68"/>
      <c r="B50" s="68"/>
      <c r="C50" s="68"/>
      <c r="D50" s="68"/>
      <c r="E50" s="68"/>
      <c r="F50" s="68"/>
      <c r="G50" s="36"/>
    </row>
    <row r="51" spans="1:7" ht="24" customHeight="1" x14ac:dyDescent="0.25">
      <c r="A51" s="111" t="s">
        <v>87</v>
      </c>
      <c r="B51" s="111"/>
      <c r="C51" s="56" t="s">
        <v>88</v>
      </c>
      <c r="D51" s="57">
        <v>0</v>
      </c>
      <c r="E51" s="57">
        <v>0</v>
      </c>
      <c r="F51" s="57">
        <v>0</v>
      </c>
      <c r="G51" s="36"/>
    </row>
    <row r="52" spans="1:7" ht="51" customHeight="1" x14ac:dyDescent="0.25">
      <c r="A52" s="130" t="s">
        <v>208</v>
      </c>
      <c r="B52" s="130"/>
      <c r="C52" s="69" t="s">
        <v>209</v>
      </c>
      <c r="D52" s="70">
        <v>50841</v>
      </c>
      <c r="E52" s="70">
        <v>29108.3</v>
      </c>
      <c r="F52" s="70">
        <v>57.25</v>
      </c>
      <c r="G52" s="36"/>
    </row>
    <row r="53" spans="1:7" x14ac:dyDescent="0.25">
      <c r="A53" s="111" t="s">
        <v>89</v>
      </c>
      <c r="B53" s="111"/>
      <c r="C53" s="56" t="s">
        <v>90</v>
      </c>
      <c r="D53" s="57">
        <v>0</v>
      </c>
      <c r="E53" s="57">
        <v>0</v>
      </c>
      <c r="F53" s="57">
        <v>0</v>
      </c>
      <c r="G53" s="36"/>
    </row>
    <row r="54" spans="1:7" ht="21.75" customHeight="1" x14ac:dyDescent="0.25">
      <c r="A54" s="121" t="s">
        <v>210</v>
      </c>
      <c r="B54" s="121"/>
      <c r="C54" s="64" t="s">
        <v>211</v>
      </c>
      <c r="D54" s="65">
        <f>D55+D62</f>
        <v>53845</v>
      </c>
      <c r="E54" s="65">
        <f>E55+E62</f>
        <v>54235.950000000004</v>
      </c>
      <c r="F54" s="65">
        <f>(E54/D54)*100</f>
        <v>100.72606555854769</v>
      </c>
      <c r="G54" s="36"/>
    </row>
    <row r="55" spans="1:7" x14ac:dyDescent="0.25">
      <c r="A55" s="122" t="s">
        <v>195</v>
      </c>
      <c r="B55" s="122"/>
      <c r="C55" s="71" t="s">
        <v>168</v>
      </c>
      <c r="D55" s="72">
        <f>D56+D60</f>
        <v>5448</v>
      </c>
      <c r="E55" s="72">
        <f>E56+E60</f>
        <v>5405.58</v>
      </c>
      <c r="F55" s="76">
        <f t="shared" ref="F55:F61" si="4">(E55/D55)*100</f>
        <v>99.221365638766528</v>
      </c>
      <c r="G55" s="36"/>
    </row>
    <row r="56" spans="1:7" x14ac:dyDescent="0.25">
      <c r="A56" s="111" t="s">
        <v>72</v>
      </c>
      <c r="B56" s="111"/>
      <c r="C56" s="56" t="s">
        <v>73</v>
      </c>
      <c r="D56" s="57">
        <f>D57+D58+D59</f>
        <v>5423</v>
      </c>
      <c r="E56" s="57">
        <f>E57+E58+E59</f>
        <v>5382.68</v>
      </c>
      <c r="F56" s="76">
        <f t="shared" si="4"/>
        <v>99.2565000921999</v>
      </c>
      <c r="G56" s="36"/>
    </row>
    <row r="57" spans="1:7" x14ac:dyDescent="0.25">
      <c r="A57" s="111" t="s">
        <v>76</v>
      </c>
      <c r="B57" s="111"/>
      <c r="C57" s="56" t="s">
        <v>77</v>
      </c>
      <c r="D57" s="57">
        <v>4473</v>
      </c>
      <c r="E57" s="57">
        <v>4511.68</v>
      </c>
      <c r="F57" s="76">
        <f t="shared" si="4"/>
        <v>100.86474401967361</v>
      </c>
      <c r="G57" s="36"/>
    </row>
    <row r="58" spans="1:7" ht="21" customHeight="1" x14ac:dyDescent="0.25">
      <c r="A58" s="111" t="s">
        <v>84</v>
      </c>
      <c r="B58" s="111"/>
      <c r="C58" s="56" t="s">
        <v>83</v>
      </c>
      <c r="D58" s="57">
        <v>210</v>
      </c>
      <c r="E58" s="57">
        <v>120</v>
      </c>
      <c r="F58" s="76">
        <f t="shared" si="4"/>
        <v>57.142857142857139</v>
      </c>
      <c r="G58" s="36"/>
    </row>
    <row r="59" spans="1:7" ht="19.5" customHeight="1" x14ac:dyDescent="0.25">
      <c r="A59" s="111" t="s">
        <v>87</v>
      </c>
      <c r="B59" s="111"/>
      <c r="C59" s="56" t="s">
        <v>88</v>
      </c>
      <c r="D59" s="57">
        <v>740</v>
      </c>
      <c r="E59" s="57">
        <v>751</v>
      </c>
      <c r="F59" s="76">
        <f t="shared" si="4"/>
        <v>101.48648648648648</v>
      </c>
      <c r="G59" s="36"/>
    </row>
    <row r="60" spans="1:7" x14ac:dyDescent="0.25">
      <c r="A60" s="111" t="s">
        <v>89</v>
      </c>
      <c r="B60" s="111"/>
      <c r="C60" s="56" t="s">
        <v>90</v>
      </c>
      <c r="D60" s="57">
        <f>D61</f>
        <v>25</v>
      </c>
      <c r="E60" s="57">
        <f>E61</f>
        <v>22.9</v>
      </c>
      <c r="F60" s="76">
        <f t="shared" si="4"/>
        <v>91.6</v>
      </c>
      <c r="G60" s="36"/>
    </row>
    <row r="61" spans="1:7" ht="32.25" customHeight="1" x14ac:dyDescent="0.25">
      <c r="A61" s="111" t="s">
        <v>95</v>
      </c>
      <c r="B61" s="111"/>
      <c r="C61" s="56" t="s">
        <v>96</v>
      </c>
      <c r="D61" s="57">
        <v>25</v>
      </c>
      <c r="E61" s="57">
        <v>22.9</v>
      </c>
      <c r="F61" s="76">
        <f t="shared" si="4"/>
        <v>91.6</v>
      </c>
      <c r="G61" s="36"/>
    </row>
    <row r="62" spans="1:7" ht="35.25" customHeight="1" x14ac:dyDescent="0.25">
      <c r="A62" s="129" t="s">
        <v>197</v>
      </c>
      <c r="B62" s="129"/>
      <c r="C62" s="54" t="s">
        <v>179</v>
      </c>
      <c r="D62" s="55">
        <f>D63+D67</f>
        <v>48397</v>
      </c>
      <c r="E62" s="55">
        <f>E63+E67</f>
        <v>48830.37</v>
      </c>
      <c r="F62" s="55">
        <f>(E62/D62)*100</f>
        <v>100.89544806496271</v>
      </c>
      <c r="G62" s="36"/>
    </row>
    <row r="63" spans="1:7" x14ac:dyDescent="0.25">
      <c r="A63" s="111" t="s">
        <v>72</v>
      </c>
      <c r="B63" s="111"/>
      <c r="C63" s="56" t="s">
        <v>73</v>
      </c>
      <c r="D63" s="57">
        <f>D64+D65+D66</f>
        <v>48190</v>
      </c>
      <c r="E63" s="57">
        <f>E64+E65+E66</f>
        <v>48624.36</v>
      </c>
      <c r="F63" s="55">
        <f t="shared" ref="F63:F68" si="5">(E63/D63)*100</f>
        <v>100.9013488275576</v>
      </c>
      <c r="G63" s="36"/>
    </row>
    <row r="64" spans="1:7" x14ac:dyDescent="0.25">
      <c r="A64" s="111" t="s">
        <v>76</v>
      </c>
      <c r="B64" s="111"/>
      <c r="C64" s="56" t="s">
        <v>77</v>
      </c>
      <c r="D64" s="57">
        <v>40250</v>
      </c>
      <c r="E64" s="57">
        <v>40115.25</v>
      </c>
      <c r="F64" s="55">
        <f t="shared" si="5"/>
        <v>99.665217391304353</v>
      </c>
      <c r="G64" s="36"/>
    </row>
    <row r="65" spans="1:7" x14ac:dyDescent="0.25">
      <c r="A65" s="111" t="s">
        <v>84</v>
      </c>
      <c r="B65" s="111"/>
      <c r="C65" s="56" t="s">
        <v>83</v>
      </c>
      <c r="D65" s="57">
        <v>1890</v>
      </c>
      <c r="E65" s="57">
        <v>1890</v>
      </c>
      <c r="F65" s="55">
        <f t="shared" si="5"/>
        <v>100</v>
      </c>
      <c r="G65" s="36"/>
    </row>
    <row r="66" spans="1:7" x14ac:dyDescent="0.25">
      <c r="A66" s="111" t="s">
        <v>87</v>
      </c>
      <c r="B66" s="111"/>
      <c r="C66" s="56" t="s">
        <v>88</v>
      </c>
      <c r="D66" s="57">
        <v>6050</v>
      </c>
      <c r="E66" s="57">
        <v>6619.11</v>
      </c>
      <c r="F66" s="55">
        <f t="shared" si="5"/>
        <v>109.40677685950413</v>
      </c>
      <c r="G66" s="36"/>
    </row>
    <row r="67" spans="1:7" x14ac:dyDescent="0.25">
      <c r="A67" s="111" t="s">
        <v>89</v>
      </c>
      <c r="B67" s="111"/>
      <c r="C67" s="56" t="s">
        <v>90</v>
      </c>
      <c r="D67" s="57">
        <f>D68</f>
        <v>207</v>
      </c>
      <c r="E67" s="57">
        <f>E68</f>
        <v>206.01</v>
      </c>
      <c r="F67" s="55">
        <f t="shared" si="5"/>
        <v>99.521739130434781</v>
      </c>
      <c r="G67" s="36"/>
    </row>
    <row r="68" spans="1:7" ht="22.5" x14ac:dyDescent="0.25">
      <c r="A68" s="111" t="s">
        <v>95</v>
      </c>
      <c r="B68" s="111"/>
      <c r="C68" s="56" t="s">
        <v>96</v>
      </c>
      <c r="D68" s="57">
        <v>207</v>
      </c>
      <c r="E68" s="57">
        <v>206.01</v>
      </c>
      <c r="F68" s="55">
        <f t="shared" si="5"/>
        <v>99.521739130434781</v>
      </c>
      <c r="G68" s="36"/>
    </row>
    <row r="69" spans="1:7" ht="12" customHeight="1" x14ac:dyDescent="0.25">
      <c r="A69" s="68"/>
      <c r="B69" s="68"/>
      <c r="C69" s="68"/>
      <c r="D69" s="68"/>
      <c r="E69" s="68"/>
      <c r="F69" s="68"/>
      <c r="G69" s="36"/>
    </row>
    <row r="70" spans="1:7" x14ac:dyDescent="0.25">
      <c r="A70" s="131" t="s">
        <v>212</v>
      </c>
      <c r="B70" s="131"/>
      <c r="C70" s="77" t="s">
        <v>213</v>
      </c>
      <c r="D70" s="78">
        <f>D71+D72+D73+D74</f>
        <v>781246</v>
      </c>
      <c r="E70" s="78">
        <f>E71+E72+E73+E74</f>
        <v>742278.55</v>
      </c>
      <c r="F70" s="78">
        <f>(E70/D70)*100</f>
        <v>95.012140862161218</v>
      </c>
      <c r="G70" s="36"/>
    </row>
    <row r="71" spans="1:7" x14ac:dyDescent="0.25">
      <c r="A71" s="131" t="s">
        <v>214</v>
      </c>
      <c r="B71" s="131"/>
      <c r="C71" s="77" t="s">
        <v>171</v>
      </c>
      <c r="D71" s="78">
        <v>8639</v>
      </c>
      <c r="E71" s="78">
        <v>4277</v>
      </c>
      <c r="F71" s="78">
        <f t="shared" ref="F71:F75" si="6">(E71/D71)*100</f>
        <v>49.508044912605627</v>
      </c>
      <c r="G71" s="36"/>
    </row>
    <row r="72" spans="1:7" x14ac:dyDescent="0.25">
      <c r="A72" s="131" t="s">
        <v>215</v>
      </c>
      <c r="B72" s="131"/>
      <c r="C72" s="77" t="s">
        <v>172</v>
      </c>
      <c r="D72" s="78">
        <v>17924</v>
      </c>
      <c r="E72" s="78">
        <v>16976.45</v>
      </c>
      <c r="F72" s="78">
        <f t="shared" si="6"/>
        <v>94.713512608792684</v>
      </c>
      <c r="G72" s="36"/>
    </row>
    <row r="73" spans="1:7" x14ac:dyDescent="0.25">
      <c r="A73" s="131" t="s">
        <v>216</v>
      </c>
      <c r="B73" s="131"/>
      <c r="C73" s="77" t="s">
        <v>181</v>
      </c>
      <c r="D73" s="78">
        <v>752723</v>
      </c>
      <c r="E73" s="78">
        <v>720054.67</v>
      </c>
      <c r="F73" s="78">
        <f t="shared" si="6"/>
        <v>95.65997983321887</v>
      </c>
      <c r="G73" s="36"/>
    </row>
    <row r="74" spans="1:7" x14ac:dyDescent="0.25">
      <c r="A74" s="131" t="s">
        <v>217</v>
      </c>
      <c r="B74" s="131"/>
      <c r="C74" s="77" t="s">
        <v>184</v>
      </c>
      <c r="D74" s="78">
        <v>1960</v>
      </c>
      <c r="E74" s="78">
        <v>970.43</v>
      </c>
      <c r="F74" s="78">
        <f t="shared" si="6"/>
        <v>49.511734693877543</v>
      </c>
      <c r="G74" s="36"/>
    </row>
    <row r="75" spans="1:7" x14ac:dyDescent="0.25">
      <c r="A75" s="121" t="s">
        <v>198</v>
      </c>
      <c r="B75" s="121"/>
      <c r="C75" s="64" t="s">
        <v>199</v>
      </c>
      <c r="D75" s="65">
        <f>D70</f>
        <v>781246</v>
      </c>
      <c r="E75" s="65">
        <f>E70</f>
        <v>742278.55</v>
      </c>
      <c r="F75" s="65">
        <f t="shared" si="6"/>
        <v>95.012140862161218</v>
      </c>
      <c r="G75" s="36"/>
    </row>
    <row r="76" spans="1:7" ht="54" customHeight="1" x14ac:dyDescent="0.25">
      <c r="A76" s="121" t="s">
        <v>218</v>
      </c>
      <c r="B76" s="121"/>
      <c r="C76" s="64" t="s">
        <v>219</v>
      </c>
      <c r="D76" s="65">
        <f>D77+D94+D109+D130</f>
        <v>781246</v>
      </c>
      <c r="E76" s="65">
        <f>E77+E94+E109+E130</f>
        <v>742278.55000000016</v>
      </c>
      <c r="F76" s="65">
        <f>(E76/D76)*100</f>
        <v>95.012140862161232</v>
      </c>
      <c r="G76" s="36"/>
    </row>
    <row r="77" spans="1:7" ht="22.5" customHeight="1" x14ac:dyDescent="0.25">
      <c r="A77" s="129" t="s">
        <v>214</v>
      </c>
      <c r="B77" s="129"/>
      <c r="C77" s="54" t="s">
        <v>171</v>
      </c>
      <c r="D77" s="55">
        <f>D78+D92</f>
        <v>8639</v>
      </c>
      <c r="E77" s="55">
        <f>E78+E92</f>
        <v>4277.0000000000009</v>
      </c>
      <c r="F77" s="65">
        <f t="shared" ref="F77:F106" si="7">(E77/D77)*100</f>
        <v>49.508044912605634</v>
      </c>
      <c r="G77" s="36"/>
    </row>
    <row r="78" spans="1:7" x14ac:dyDescent="0.25">
      <c r="A78" s="119" t="s">
        <v>89</v>
      </c>
      <c r="B78" s="119"/>
      <c r="C78" s="58" t="s">
        <v>90</v>
      </c>
      <c r="D78" s="59">
        <f>D79+D80+D81+D82+D83+D84+D85+D86+D87+D88+D89+D90+D91</f>
        <v>7639</v>
      </c>
      <c r="E78" s="59">
        <f>E79+E80+E81+E82+E83+E84+E85+E86+E87+E88+E89+E90+E91</f>
        <v>4277.0000000000009</v>
      </c>
      <c r="F78" s="65">
        <f t="shared" si="7"/>
        <v>55.989003796308431</v>
      </c>
      <c r="G78" s="36"/>
    </row>
    <row r="79" spans="1:7" s="37" customFormat="1" x14ac:dyDescent="0.25">
      <c r="A79" s="120" t="s">
        <v>93</v>
      </c>
      <c r="B79" s="115"/>
      <c r="C79" s="66" t="s">
        <v>94</v>
      </c>
      <c r="D79" s="67">
        <v>250</v>
      </c>
      <c r="E79" s="67">
        <v>217.5</v>
      </c>
      <c r="F79" s="65">
        <f t="shared" si="7"/>
        <v>87</v>
      </c>
    </row>
    <row r="80" spans="1:7" s="37" customFormat="1" x14ac:dyDescent="0.25">
      <c r="A80" s="120" t="s">
        <v>99</v>
      </c>
      <c r="B80" s="115"/>
      <c r="C80" s="66" t="s">
        <v>100</v>
      </c>
      <c r="D80" s="67">
        <v>600</v>
      </c>
      <c r="E80" s="67">
        <v>296</v>
      </c>
      <c r="F80" s="65">
        <f t="shared" si="7"/>
        <v>49.333333333333336</v>
      </c>
    </row>
    <row r="81" spans="1:7" ht="24.75" customHeight="1" x14ac:dyDescent="0.25">
      <c r="A81" s="111" t="s">
        <v>103</v>
      </c>
      <c r="B81" s="111"/>
      <c r="C81" s="56" t="s">
        <v>104</v>
      </c>
      <c r="D81" s="57">
        <v>1500</v>
      </c>
      <c r="E81" s="57">
        <v>341.47</v>
      </c>
      <c r="F81" s="65">
        <f t="shared" si="7"/>
        <v>22.76466666666667</v>
      </c>
      <c r="G81" s="36"/>
    </row>
    <row r="82" spans="1:7" ht="26.25" customHeight="1" x14ac:dyDescent="0.25">
      <c r="A82" s="111" t="s">
        <v>109</v>
      </c>
      <c r="B82" s="111"/>
      <c r="C82" s="56" t="s">
        <v>110</v>
      </c>
      <c r="D82" s="57">
        <v>739</v>
      </c>
      <c r="E82" s="57">
        <v>273.5</v>
      </c>
      <c r="F82" s="65">
        <f t="shared" si="7"/>
        <v>37.009472259810558</v>
      </c>
      <c r="G82" s="36"/>
    </row>
    <row r="83" spans="1:7" ht="26.25" customHeight="1" x14ac:dyDescent="0.25">
      <c r="A83" s="111" t="s">
        <v>113</v>
      </c>
      <c r="B83" s="111"/>
      <c r="C83" s="56" t="s">
        <v>114</v>
      </c>
      <c r="D83" s="57">
        <v>263</v>
      </c>
      <c r="E83" s="57">
        <v>0</v>
      </c>
      <c r="F83" s="65">
        <f t="shared" si="7"/>
        <v>0</v>
      </c>
      <c r="G83" s="36"/>
    </row>
    <row r="84" spans="1:7" s="37" customFormat="1" ht="15.75" customHeight="1" x14ac:dyDescent="0.25">
      <c r="A84" s="114" t="s">
        <v>117</v>
      </c>
      <c r="B84" s="115"/>
      <c r="C84" s="56" t="s">
        <v>118</v>
      </c>
      <c r="D84" s="57">
        <v>0</v>
      </c>
      <c r="E84" s="57">
        <v>6.75</v>
      </c>
      <c r="F84" s="65">
        <v>0</v>
      </c>
    </row>
    <row r="85" spans="1:7" ht="24.75" customHeight="1" x14ac:dyDescent="0.25">
      <c r="A85" s="111" t="s">
        <v>119</v>
      </c>
      <c r="B85" s="111"/>
      <c r="C85" s="56" t="s">
        <v>120</v>
      </c>
      <c r="D85" s="57">
        <v>2475</v>
      </c>
      <c r="E85" s="57">
        <v>2848.13</v>
      </c>
      <c r="F85" s="65">
        <f t="shared" si="7"/>
        <v>115.0759595959596</v>
      </c>
      <c r="G85" s="36"/>
    </row>
    <row r="86" spans="1:7" s="37" customFormat="1" ht="18.75" customHeight="1" x14ac:dyDescent="0.25">
      <c r="A86" s="114" t="s">
        <v>123</v>
      </c>
      <c r="B86" s="115"/>
      <c r="C86" s="56" t="s">
        <v>124</v>
      </c>
      <c r="D86" s="57">
        <v>50</v>
      </c>
      <c r="E86" s="57">
        <v>0</v>
      </c>
      <c r="F86" s="65">
        <f t="shared" si="7"/>
        <v>0</v>
      </c>
    </row>
    <row r="87" spans="1:7" s="37" customFormat="1" ht="18" customHeight="1" x14ac:dyDescent="0.25">
      <c r="A87" s="114" t="s">
        <v>125</v>
      </c>
      <c r="B87" s="115"/>
      <c r="C87" s="56" t="s">
        <v>126</v>
      </c>
      <c r="D87" s="57">
        <v>500</v>
      </c>
      <c r="E87" s="57">
        <v>0</v>
      </c>
      <c r="F87" s="65">
        <f t="shared" si="7"/>
        <v>0</v>
      </c>
    </row>
    <row r="88" spans="1:7" x14ac:dyDescent="0.25">
      <c r="A88" s="111" t="s">
        <v>127</v>
      </c>
      <c r="B88" s="111"/>
      <c r="C88" s="56" t="s">
        <v>128</v>
      </c>
      <c r="D88" s="57">
        <v>150</v>
      </c>
      <c r="E88" s="57">
        <v>131.25</v>
      </c>
      <c r="F88" s="65">
        <f t="shared" si="7"/>
        <v>87.5</v>
      </c>
      <c r="G88" s="36"/>
    </row>
    <row r="89" spans="1:7" s="37" customFormat="1" x14ac:dyDescent="0.25">
      <c r="A89" s="114" t="s">
        <v>129</v>
      </c>
      <c r="B89" s="115"/>
      <c r="C89" s="56" t="s">
        <v>130</v>
      </c>
      <c r="D89" s="57">
        <v>642</v>
      </c>
      <c r="E89" s="57">
        <v>18.14</v>
      </c>
      <c r="F89" s="65">
        <f t="shared" si="7"/>
        <v>2.8255451713395638</v>
      </c>
    </row>
    <row r="90" spans="1:7" s="37" customFormat="1" x14ac:dyDescent="0.25">
      <c r="A90" s="111" t="s">
        <v>138</v>
      </c>
      <c r="B90" s="111"/>
      <c r="C90" s="56" t="s">
        <v>139</v>
      </c>
      <c r="D90" s="57">
        <v>70</v>
      </c>
      <c r="E90" s="57">
        <v>70</v>
      </c>
      <c r="F90" s="65">
        <f t="shared" si="7"/>
        <v>100</v>
      </c>
    </row>
    <row r="91" spans="1:7" x14ac:dyDescent="0.25">
      <c r="A91" s="111" t="s">
        <v>142</v>
      </c>
      <c r="B91" s="111"/>
      <c r="C91" s="56" t="s">
        <v>135</v>
      </c>
      <c r="D91" s="57">
        <v>400</v>
      </c>
      <c r="E91" s="57">
        <v>74.260000000000005</v>
      </c>
      <c r="F91" s="65">
        <f t="shared" si="7"/>
        <v>18.565000000000001</v>
      </c>
      <c r="G91" s="36"/>
    </row>
    <row r="92" spans="1:7" s="37" customFormat="1" ht="23.25" customHeight="1" x14ac:dyDescent="0.25">
      <c r="A92" s="114" t="s">
        <v>153</v>
      </c>
      <c r="B92" s="113"/>
      <c r="C92" s="58" t="s">
        <v>243</v>
      </c>
      <c r="D92" s="57">
        <f>D93</f>
        <v>1000</v>
      </c>
      <c r="E92" s="57">
        <f>E93</f>
        <v>0</v>
      </c>
      <c r="F92" s="65">
        <f t="shared" si="7"/>
        <v>0</v>
      </c>
    </row>
    <row r="93" spans="1:7" s="37" customFormat="1" x14ac:dyDescent="0.25">
      <c r="A93" s="114" t="s">
        <v>244</v>
      </c>
      <c r="B93" s="113"/>
      <c r="C93" s="56" t="s">
        <v>245</v>
      </c>
      <c r="D93" s="57">
        <v>1000</v>
      </c>
      <c r="E93" s="57">
        <v>0</v>
      </c>
      <c r="F93" s="65">
        <f t="shared" si="7"/>
        <v>0</v>
      </c>
    </row>
    <row r="94" spans="1:7" ht="20.25" customHeight="1" x14ac:dyDescent="0.25">
      <c r="A94" s="129" t="s">
        <v>215</v>
      </c>
      <c r="B94" s="129"/>
      <c r="C94" s="54" t="s">
        <v>172</v>
      </c>
      <c r="D94" s="55">
        <f>D95+D99+D105</f>
        <v>17924</v>
      </c>
      <c r="E94" s="55">
        <f>E95+E99+E105</f>
        <v>16976.45</v>
      </c>
      <c r="F94" s="65">
        <f t="shared" si="7"/>
        <v>94.713512608792684</v>
      </c>
      <c r="G94" s="36"/>
    </row>
    <row r="95" spans="1:7" x14ac:dyDescent="0.25">
      <c r="A95" s="119" t="s">
        <v>72</v>
      </c>
      <c r="B95" s="119"/>
      <c r="C95" s="58" t="s">
        <v>73</v>
      </c>
      <c r="D95" s="59">
        <f>D96+D97+D98</f>
        <v>5584</v>
      </c>
      <c r="E95" s="59">
        <f>E96+E97+E98</f>
        <v>4996.76</v>
      </c>
      <c r="F95" s="65">
        <f t="shared" si="7"/>
        <v>89.483524355300858</v>
      </c>
      <c r="G95" s="36"/>
    </row>
    <row r="96" spans="1:7" x14ac:dyDescent="0.25">
      <c r="A96" s="111" t="s">
        <v>76</v>
      </c>
      <c r="B96" s="111"/>
      <c r="C96" s="56" t="s">
        <v>77</v>
      </c>
      <c r="D96" s="57">
        <v>2166</v>
      </c>
      <c r="E96" s="57">
        <v>1986.37</v>
      </c>
      <c r="F96" s="65">
        <f t="shared" si="7"/>
        <v>91.706832871652807</v>
      </c>
      <c r="G96" s="36"/>
    </row>
    <row r="97" spans="1:7" x14ac:dyDescent="0.25">
      <c r="A97" s="111" t="s">
        <v>84</v>
      </c>
      <c r="B97" s="111"/>
      <c r="C97" s="56" t="s">
        <v>83</v>
      </c>
      <c r="D97" s="57">
        <v>100</v>
      </c>
      <c r="E97" s="57">
        <v>100</v>
      </c>
      <c r="F97" s="65">
        <f t="shared" si="7"/>
        <v>100</v>
      </c>
      <c r="G97" s="36"/>
    </row>
    <row r="98" spans="1:7" x14ac:dyDescent="0.25">
      <c r="A98" s="111" t="s">
        <v>87</v>
      </c>
      <c r="B98" s="111"/>
      <c r="C98" s="56" t="s">
        <v>88</v>
      </c>
      <c r="D98" s="57">
        <v>3318</v>
      </c>
      <c r="E98" s="57">
        <v>2910.39</v>
      </c>
      <c r="F98" s="65">
        <f t="shared" si="7"/>
        <v>87.715189873417714</v>
      </c>
      <c r="G98" s="36"/>
    </row>
    <row r="99" spans="1:7" x14ac:dyDescent="0.25">
      <c r="A99" s="119" t="s">
        <v>89</v>
      </c>
      <c r="B99" s="119"/>
      <c r="C99" s="58" t="s">
        <v>90</v>
      </c>
      <c r="D99" s="59">
        <f>D100+D101+D102+D103+D104</f>
        <v>10277</v>
      </c>
      <c r="E99" s="59">
        <f>E100+E101+E102+E103+E104</f>
        <v>9917.0000000000018</v>
      </c>
      <c r="F99" s="65">
        <f t="shared" si="7"/>
        <v>96.497032207842764</v>
      </c>
      <c r="G99" s="36"/>
    </row>
    <row r="100" spans="1:7" ht="25.5" customHeight="1" x14ac:dyDescent="0.25">
      <c r="A100" s="111" t="s">
        <v>95</v>
      </c>
      <c r="B100" s="111"/>
      <c r="C100" s="56" t="s">
        <v>96</v>
      </c>
      <c r="D100" s="57">
        <v>892</v>
      </c>
      <c r="E100" s="57">
        <v>756.74</v>
      </c>
      <c r="F100" s="65">
        <f t="shared" si="7"/>
        <v>84.836322869955154</v>
      </c>
      <c r="G100" s="36"/>
    </row>
    <row r="101" spans="1:7" ht="18.75" customHeight="1" x14ac:dyDescent="0.25">
      <c r="A101" s="111" t="s">
        <v>103</v>
      </c>
      <c r="B101" s="111"/>
      <c r="C101" s="56" t="s">
        <v>104</v>
      </c>
      <c r="D101" s="57">
        <v>1368</v>
      </c>
      <c r="E101" s="57">
        <v>1755.05</v>
      </c>
      <c r="F101" s="65">
        <f t="shared" si="7"/>
        <v>128.29312865497076</v>
      </c>
      <c r="G101" s="36"/>
    </row>
    <row r="102" spans="1:7" ht="18" customHeight="1" x14ac:dyDescent="0.25">
      <c r="A102" s="111" t="s">
        <v>105</v>
      </c>
      <c r="B102" s="111"/>
      <c r="C102" s="56" t="s">
        <v>106</v>
      </c>
      <c r="D102" s="57">
        <v>7417</v>
      </c>
      <c r="E102" s="57">
        <v>6960.68</v>
      </c>
      <c r="F102" s="65">
        <f t="shared" si="7"/>
        <v>93.847647296750708</v>
      </c>
      <c r="G102" s="36"/>
    </row>
    <row r="103" spans="1:7" ht="20.25" customHeight="1" x14ac:dyDescent="0.25">
      <c r="A103" s="111" t="s">
        <v>111</v>
      </c>
      <c r="B103" s="111"/>
      <c r="C103" s="56" t="s">
        <v>112</v>
      </c>
      <c r="D103" s="57">
        <v>200</v>
      </c>
      <c r="E103" s="57">
        <v>44.53</v>
      </c>
      <c r="F103" s="65">
        <f t="shared" si="7"/>
        <v>22.265000000000001</v>
      </c>
      <c r="G103" s="36"/>
    </row>
    <row r="104" spans="1:7" s="37" customFormat="1" ht="16.5" customHeight="1" x14ac:dyDescent="0.25">
      <c r="A104" s="111" t="s">
        <v>142</v>
      </c>
      <c r="B104" s="111"/>
      <c r="C104" s="56" t="s">
        <v>135</v>
      </c>
      <c r="D104" s="57">
        <v>400</v>
      </c>
      <c r="E104" s="57">
        <v>400</v>
      </c>
      <c r="F104" s="65">
        <f t="shared" si="7"/>
        <v>100</v>
      </c>
    </row>
    <row r="105" spans="1:7" s="37" customFormat="1" ht="23.25" customHeight="1" x14ac:dyDescent="0.25">
      <c r="A105" s="117" t="s">
        <v>153</v>
      </c>
      <c r="B105" s="118"/>
      <c r="C105" s="58" t="s">
        <v>243</v>
      </c>
      <c r="D105" s="59">
        <f>D106</f>
        <v>2063</v>
      </c>
      <c r="E105" s="59">
        <f>E106</f>
        <v>2062.69</v>
      </c>
      <c r="F105" s="65">
        <f t="shared" si="7"/>
        <v>99.984973339796412</v>
      </c>
    </row>
    <row r="106" spans="1:7" s="37" customFormat="1" ht="17.25" customHeight="1" x14ac:dyDescent="0.25">
      <c r="A106" s="114" t="s">
        <v>159</v>
      </c>
      <c r="B106" s="113"/>
      <c r="C106" s="56" t="s">
        <v>160</v>
      </c>
      <c r="D106" s="57">
        <v>2063</v>
      </c>
      <c r="E106" s="57">
        <v>2062.69</v>
      </c>
      <c r="F106" s="65">
        <f t="shared" si="7"/>
        <v>99.984973339796412</v>
      </c>
    </row>
    <row r="107" spans="1:7" x14ac:dyDescent="0.25">
      <c r="A107" s="111"/>
      <c r="B107" s="111"/>
      <c r="C107" s="56"/>
      <c r="D107" s="57"/>
      <c r="E107" s="57"/>
      <c r="F107" s="57"/>
      <c r="G107" s="36"/>
    </row>
    <row r="108" spans="1:7" x14ac:dyDescent="0.25">
      <c r="A108" s="53"/>
      <c r="B108" s="53"/>
      <c r="C108" s="53"/>
      <c r="D108" s="53"/>
      <c r="E108" s="53"/>
      <c r="F108" s="53"/>
      <c r="G108" s="36"/>
    </row>
    <row r="109" spans="1:7" ht="20.25" customHeight="1" x14ac:dyDescent="0.25">
      <c r="A109" s="129" t="s">
        <v>216</v>
      </c>
      <c r="B109" s="129"/>
      <c r="C109" s="54" t="s">
        <v>181</v>
      </c>
      <c r="D109" s="55">
        <f>D110+D127</f>
        <v>752723</v>
      </c>
      <c r="E109" s="55">
        <f>E110+E127</f>
        <v>720054.67000000016</v>
      </c>
      <c r="F109" s="55">
        <f>(E109/D109)*100</f>
        <v>95.659979833218884</v>
      </c>
      <c r="G109" s="36"/>
    </row>
    <row r="110" spans="1:7" s="37" customFormat="1" ht="20.25" customHeight="1" x14ac:dyDescent="0.25">
      <c r="A110" s="116" t="s">
        <v>70</v>
      </c>
      <c r="B110" s="115"/>
      <c r="C110" s="54" t="s">
        <v>71</v>
      </c>
      <c r="D110" s="55">
        <f>D111+D117+D125</f>
        <v>751221</v>
      </c>
      <c r="E110" s="55">
        <f>E111+E117+E125</f>
        <v>718552.75000000012</v>
      </c>
      <c r="F110" s="55">
        <f t="shared" ref="F110:F128" si="8">(E110/D110)*100</f>
        <v>95.651312995776223</v>
      </c>
    </row>
    <row r="111" spans="1:7" x14ac:dyDescent="0.25">
      <c r="A111" s="119" t="s">
        <v>72</v>
      </c>
      <c r="B111" s="119"/>
      <c r="C111" s="58" t="s">
        <v>73</v>
      </c>
      <c r="D111" s="59">
        <f>D112+D113+D114+D115+D116</f>
        <v>699508</v>
      </c>
      <c r="E111" s="59">
        <f>E112+E113+E114+E115+E116</f>
        <v>666082.03</v>
      </c>
      <c r="F111" s="60">
        <f t="shared" si="8"/>
        <v>95.221502827701769</v>
      </c>
      <c r="G111" s="36"/>
    </row>
    <row r="112" spans="1:7" ht="20.25" customHeight="1" x14ac:dyDescent="0.25">
      <c r="A112" s="111" t="s">
        <v>76</v>
      </c>
      <c r="B112" s="111"/>
      <c r="C112" s="56" t="s">
        <v>77</v>
      </c>
      <c r="D112" s="57">
        <v>579160</v>
      </c>
      <c r="E112" s="57">
        <v>541697.75</v>
      </c>
      <c r="F112" s="55">
        <f t="shared" si="8"/>
        <v>93.531623385592937</v>
      </c>
      <c r="G112" s="36"/>
    </row>
    <row r="113" spans="1:7" ht="27" customHeight="1" x14ac:dyDescent="0.25">
      <c r="A113" s="111" t="s">
        <v>78</v>
      </c>
      <c r="B113" s="111"/>
      <c r="C113" s="56" t="s">
        <v>79</v>
      </c>
      <c r="D113" s="57">
        <v>11216</v>
      </c>
      <c r="E113" s="57">
        <v>12592.88</v>
      </c>
      <c r="F113" s="55">
        <f t="shared" si="8"/>
        <v>112.27603423680456</v>
      </c>
      <c r="G113" s="36"/>
    </row>
    <row r="114" spans="1:7" ht="21" customHeight="1" x14ac:dyDescent="0.25">
      <c r="A114" s="111" t="s">
        <v>80</v>
      </c>
      <c r="B114" s="111"/>
      <c r="C114" s="56" t="s">
        <v>81</v>
      </c>
      <c r="D114" s="57">
        <v>1930</v>
      </c>
      <c r="E114" s="57">
        <v>1883.84</v>
      </c>
      <c r="F114" s="55">
        <f t="shared" si="8"/>
        <v>97.608290155440415</v>
      </c>
      <c r="G114" s="36"/>
    </row>
    <row r="115" spans="1:7" ht="24" customHeight="1" x14ac:dyDescent="0.25">
      <c r="A115" s="111" t="s">
        <v>84</v>
      </c>
      <c r="B115" s="111"/>
      <c r="C115" s="56" t="s">
        <v>83</v>
      </c>
      <c r="D115" s="57">
        <v>18321</v>
      </c>
      <c r="E115" s="57">
        <v>20557.75</v>
      </c>
      <c r="F115" s="55">
        <f t="shared" si="8"/>
        <v>112.20866764914578</v>
      </c>
      <c r="G115" s="36"/>
    </row>
    <row r="116" spans="1:7" ht="19.5" customHeight="1" x14ac:dyDescent="0.25">
      <c r="A116" s="111" t="s">
        <v>87</v>
      </c>
      <c r="B116" s="111"/>
      <c r="C116" s="56" t="s">
        <v>88</v>
      </c>
      <c r="D116" s="57">
        <v>88881</v>
      </c>
      <c r="E116" s="57">
        <v>89349.81</v>
      </c>
      <c r="F116" s="55">
        <f t="shared" si="8"/>
        <v>100.52745806190299</v>
      </c>
      <c r="G116" s="36"/>
    </row>
    <row r="117" spans="1:7" x14ac:dyDescent="0.25">
      <c r="A117" s="119" t="s">
        <v>89</v>
      </c>
      <c r="B117" s="119"/>
      <c r="C117" s="58" t="s">
        <v>90</v>
      </c>
      <c r="D117" s="59">
        <f>D118+D119+D120+D121+D122+D123+D124</f>
        <v>46145</v>
      </c>
      <c r="E117" s="59">
        <f>E118+E119+E120+E121+E122+E123+E124</f>
        <v>46903.040000000001</v>
      </c>
      <c r="F117" s="60">
        <f t="shared" si="8"/>
        <v>101.64273485751436</v>
      </c>
      <c r="G117" s="36"/>
    </row>
    <row r="118" spans="1:7" x14ac:dyDescent="0.25">
      <c r="A118" s="111" t="s">
        <v>93</v>
      </c>
      <c r="B118" s="111"/>
      <c r="C118" s="56" t="s">
        <v>94</v>
      </c>
      <c r="D118" s="57">
        <v>205</v>
      </c>
      <c r="E118" s="57">
        <v>205</v>
      </c>
      <c r="F118" s="55">
        <f t="shared" si="8"/>
        <v>100</v>
      </c>
      <c r="G118" s="36"/>
    </row>
    <row r="119" spans="1:7" ht="22.5" x14ac:dyDescent="0.25">
      <c r="A119" s="111" t="s">
        <v>95</v>
      </c>
      <c r="B119" s="111"/>
      <c r="C119" s="56" t="s">
        <v>96</v>
      </c>
      <c r="D119" s="57">
        <v>16000</v>
      </c>
      <c r="E119" s="57">
        <v>16539.88</v>
      </c>
      <c r="F119" s="55">
        <f t="shared" si="8"/>
        <v>103.37425</v>
      </c>
      <c r="G119" s="36"/>
    </row>
    <row r="120" spans="1:7" s="37" customFormat="1" x14ac:dyDescent="0.25">
      <c r="A120" s="114" t="s">
        <v>103</v>
      </c>
      <c r="B120" s="115"/>
      <c r="C120" s="56" t="s">
        <v>242</v>
      </c>
      <c r="D120" s="57">
        <v>207</v>
      </c>
      <c r="E120" s="57">
        <v>207.38</v>
      </c>
      <c r="F120" s="55">
        <f t="shared" si="8"/>
        <v>100.18357487922704</v>
      </c>
    </row>
    <row r="121" spans="1:7" ht="16.5" customHeight="1" x14ac:dyDescent="0.25">
      <c r="A121" s="111" t="s">
        <v>105</v>
      </c>
      <c r="B121" s="111"/>
      <c r="C121" s="56" t="s">
        <v>106</v>
      </c>
      <c r="D121" s="57">
        <v>23530</v>
      </c>
      <c r="E121" s="57">
        <v>23518.38</v>
      </c>
      <c r="F121" s="55">
        <f t="shared" si="8"/>
        <v>99.950616234594136</v>
      </c>
      <c r="G121" s="36"/>
    </row>
    <row r="122" spans="1:7" ht="26.25" customHeight="1" x14ac:dyDescent="0.25">
      <c r="A122" s="111" t="s">
        <v>133</v>
      </c>
      <c r="B122" s="111"/>
      <c r="C122" s="56" t="s">
        <v>132</v>
      </c>
      <c r="D122" s="57">
        <v>680</v>
      </c>
      <c r="E122" s="57">
        <v>711.76</v>
      </c>
      <c r="F122" s="55">
        <f t="shared" si="8"/>
        <v>104.67058823529412</v>
      </c>
      <c r="G122" s="36"/>
    </row>
    <row r="123" spans="1:7" ht="14.25" customHeight="1" x14ac:dyDescent="0.25">
      <c r="A123" s="111" t="s">
        <v>140</v>
      </c>
      <c r="B123" s="111"/>
      <c r="C123" s="56" t="s">
        <v>141</v>
      </c>
      <c r="D123" s="57">
        <v>2496</v>
      </c>
      <c r="E123" s="57">
        <v>2496</v>
      </c>
      <c r="F123" s="55">
        <f t="shared" si="8"/>
        <v>100</v>
      </c>
      <c r="G123" s="36"/>
    </row>
    <row r="124" spans="1:7" x14ac:dyDescent="0.25">
      <c r="A124" s="111" t="s">
        <v>142</v>
      </c>
      <c r="B124" s="111"/>
      <c r="C124" s="56" t="s">
        <v>135</v>
      </c>
      <c r="D124" s="57">
        <v>3027</v>
      </c>
      <c r="E124" s="57">
        <v>3224.64</v>
      </c>
      <c r="F124" s="55">
        <f t="shared" si="8"/>
        <v>106.52923686818632</v>
      </c>
      <c r="G124" s="36"/>
    </row>
    <row r="125" spans="1:7" ht="22.5" x14ac:dyDescent="0.25">
      <c r="A125" s="119" t="s">
        <v>149</v>
      </c>
      <c r="B125" s="119"/>
      <c r="C125" s="58" t="s">
        <v>150</v>
      </c>
      <c r="D125" s="59">
        <f>D126</f>
        <v>5568</v>
      </c>
      <c r="E125" s="59">
        <f>E126</f>
        <v>5567.68</v>
      </c>
      <c r="F125" s="60">
        <f t="shared" si="8"/>
        <v>99.994252873563227</v>
      </c>
      <c r="G125" s="36"/>
    </row>
    <row r="126" spans="1:7" x14ac:dyDescent="0.25">
      <c r="A126" s="111" t="s">
        <v>220</v>
      </c>
      <c r="B126" s="111"/>
      <c r="C126" s="56" t="s">
        <v>221</v>
      </c>
      <c r="D126" s="57">
        <v>5568</v>
      </c>
      <c r="E126" s="57">
        <v>5567.68</v>
      </c>
      <c r="F126" s="55">
        <f t="shared" si="8"/>
        <v>99.994252873563227</v>
      </c>
      <c r="G126" s="36"/>
    </row>
    <row r="127" spans="1:7" ht="23.25" customHeight="1" x14ac:dyDescent="0.25">
      <c r="A127" s="119" t="s">
        <v>153</v>
      </c>
      <c r="B127" s="119"/>
      <c r="C127" s="58" t="s">
        <v>154</v>
      </c>
      <c r="D127" s="59">
        <f>D128</f>
        <v>1502</v>
      </c>
      <c r="E127" s="59">
        <f>E128</f>
        <v>1501.92</v>
      </c>
      <c r="F127" s="60">
        <f t="shared" si="8"/>
        <v>99.994673768308928</v>
      </c>
      <c r="G127" s="36"/>
    </row>
    <row r="128" spans="1:7" x14ac:dyDescent="0.25">
      <c r="A128" s="111" t="s">
        <v>163</v>
      </c>
      <c r="B128" s="111"/>
      <c r="C128" s="56" t="s">
        <v>162</v>
      </c>
      <c r="D128" s="57">
        <v>1502</v>
      </c>
      <c r="E128" s="57">
        <v>1501.92</v>
      </c>
      <c r="F128" s="55">
        <f t="shared" si="8"/>
        <v>99.994673768308928</v>
      </c>
      <c r="G128" s="36"/>
    </row>
    <row r="129" spans="1:7" x14ac:dyDescent="0.25">
      <c r="A129" s="37"/>
      <c r="B129" s="37"/>
      <c r="C129" s="37"/>
      <c r="D129" s="37"/>
      <c r="E129" s="37"/>
      <c r="F129" s="37"/>
      <c r="G129" s="36"/>
    </row>
    <row r="130" spans="1:7" ht="27" customHeight="1" x14ac:dyDescent="0.25">
      <c r="A130" s="135" t="s">
        <v>217</v>
      </c>
      <c r="B130" s="135"/>
      <c r="C130" s="43" t="s">
        <v>184</v>
      </c>
      <c r="D130" s="44">
        <f>D131</f>
        <v>1960</v>
      </c>
      <c r="E130" s="44">
        <f>E131</f>
        <v>970.43</v>
      </c>
      <c r="F130" s="44">
        <f>(E130/D130)*100</f>
        <v>49.511734693877543</v>
      </c>
      <c r="G130" s="36"/>
    </row>
    <row r="131" spans="1:7" ht="29.25" customHeight="1" x14ac:dyDescent="0.25">
      <c r="A131" s="133" t="s">
        <v>153</v>
      </c>
      <c r="B131" s="133"/>
      <c r="C131" s="61" t="s">
        <v>154</v>
      </c>
      <c r="D131" s="62">
        <f>D132+D133+D134+D135+D136+D137+D138</f>
        <v>1960</v>
      </c>
      <c r="E131" s="62">
        <f>E132+E133+E134+E135+E136+E137+E138</f>
        <v>970.43</v>
      </c>
      <c r="F131" s="63">
        <f t="shared" ref="F131:F138" si="9">(E131/D131)*100</f>
        <v>49.511734693877543</v>
      </c>
      <c r="G131" s="36"/>
    </row>
    <row r="132" spans="1:7" ht="21.75" customHeight="1" x14ac:dyDescent="0.25">
      <c r="A132" s="112" t="s">
        <v>157</v>
      </c>
      <c r="B132" s="134"/>
      <c r="C132" s="39" t="s">
        <v>222</v>
      </c>
      <c r="D132" s="40">
        <v>475</v>
      </c>
      <c r="E132" s="40">
        <v>251.04</v>
      </c>
      <c r="F132" s="44">
        <f t="shared" si="9"/>
        <v>52.850526315789473</v>
      </c>
      <c r="G132" s="36"/>
    </row>
    <row r="133" spans="1:7" ht="18.75" customHeight="1" x14ac:dyDescent="0.25">
      <c r="A133" s="132" t="s">
        <v>159</v>
      </c>
      <c r="B133" s="132"/>
      <c r="C133" s="39" t="s">
        <v>160</v>
      </c>
      <c r="D133" s="40">
        <v>85.95</v>
      </c>
      <c r="E133" s="40">
        <v>84.95</v>
      </c>
      <c r="F133" s="44">
        <f t="shared" si="9"/>
        <v>98.836532867946474</v>
      </c>
      <c r="G133" s="36"/>
    </row>
    <row r="134" spans="1:7" s="37" customFormat="1" ht="18.75" customHeight="1" x14ac:dyDescent="0.25">
      <c r="A134" s="112" t="s">
        <v>111</v>
      </c>
      <c r="B134" s="113"/>
      <c r="C134" s="39" t="s">
        <v>241</v>
      </c>
      <c r="D134" s="40">
        <v>367</v>
      </c>
      <c r="E134" s="40">
        <v>366.65</v>
      </c>
      <c r="F134" s="44">
        <v>0</v>
      </c>
    </row>
    <row r="135" spans="1:7" s="37" customFormat="1" ht="18.75" customHeight="1" x14ac:dyDescent="0.25">
      <c r="A135" s="112" t="s">
        <v>129</v>
      </c>
      <c r="B135" s="113"/>
      <c r="C135" s="39" t="s">
        <v>130</v>
      </c>
      <c r="D135" s="40">
        <v>605</v>
      </c>
      <c r="E135" s="40">
        <v>265</v>
      </c>
      <c r="F135" s="44">
        <v>0</v>
      </c>
    </row>
    <row r="136" spans="1:7" ht="20.25" customHeight="1" x14ac:dyDescent="0.25">
      <c r="A136" s="132" t="s">
        <v>223</v>
      </c>
      <c r="B136" s="132"/>
      <c r="C136" s="39" t="s">
        <v>224</v>
      </c>
      <c r="D136" s="40">
        <v>0</v>
      </c>
      <c r="E136" s="40">
        <v>0</v>
      </c>
      <c r="F136" s="44">
        <v>0</v>
      </c>
      <c r="G136" s="36"/>
    </row>
    <row r="137" spans="1:7" ht="15.75" customHeight="1" x14ac:dyDescent="0.25">
      <c r="A137" s="132" t="s">
        <v>225</v>
      </c>
      <c r="B137" s="132"/>
      <c r="C137" s="39" t="s">
        <v>226</v>
      </c>
      <c r="D137" s="40">
        <v>0</v>
      </c>
      <c r="E137" s="40">
        <v>0</v>
      </c>
      <c r="F137" s="44">
        <v>0</v>
      </c>
      <c r="G137" s="36"/>
    </row>
    <row r="138" spans="1:7" x14ac:dyDescent="0.25">
      <c r="A138" s="132" t="s">
        <v>163</v>
      </c>
      <c r="B138" s="132"/>
      <c r="C138" s="39" t="s">
        <v>162</v>
      </c>
      <c r="D138" s="40">
        <v>427.05</v>
      </c>
      <c r="E138" s="40">
        <v>2.79</v>
      </c>
      <c r="F138" s="44">
        <f t="shared" si="9"/>
        <v>0.65331928345626977</v>
      </c>
      <c r="G138" s="36"/>
    </row>
  </sheetData>
  <mergeCells count="131">
    <mergeCell ref="A136:B136"/>
    <mergeCell ref="A137:B137"/>
    <mergeCell ref="A138:B138"/>
    <mergeCell ref="A100:B100"/>
    <mergeCell ref="A101:B101"/>
    <mergeCell ref="A102:B102"/>
    <mergeCell ref="A103:B103"/>
    <mergeCell ref="A107:B107"/>
    <mergeCell ref="A109:B109"/>
    <mergeCell ref="A131:B131"/>
    <mergeCell ref="A132:B132"/>
    <mergeCell ref="A133:B133"/>
    <mergeCell ref="A124:B124"/>
    <mergeCell ref="A125:B125"/>
    <mergeCell ref="A126:B126"/>
    <mergeCell ref="A127:B127"/>
    <mergeCell ref="A128:B128"/>
    <mergeCell ref="A130:B130"/>
    <mergeCell ref="A117:B117"/>
    <mergeCell ref="A118:B118"/>
    <mergeCell ref="A119:B119"/>
    <mergeCell ref="A94:B94"/>
    <mergeCell ref="A95:B95"/>
    <mergeCell ref="A96:B96"/>
    <mergeCell ref="A97:B97"/>
    <mergeCell ref="A98:B98"/>
    <mergeCell ref="A99:B99"/>
    <mergeCell ref="A81:B81"/>
    <mergeCell ref="A82:B82"/>
    <mergeCell ref="A83:B83"/>
    <mergeCell ref="A85:B85"/>
    <mergeCell ref="A88:B88"/>
    <mergeCell ref="A91:B91"/>
    <mergeCell ref="A89:B89"/>
    <mergeCell ref="A90:B90"/>
    <mergeCell ref="A92:B92"/>
    <mergeCell ref="A93:B93"/>
    <mergeCell ref="A73:B73"/>
    <mergeCell ref="A74:B74"/>
    <mergeCell ref="A75:B75"/>
    <mergeCell ref="A76:B76"/>
    <mergeCell ref="A77:B77"/>
    <mergeCell ref="A78:B78"/>
    <mergeCell ref="A66:B66"/>
    <mergeCell ref="A67:B67"/>
    <mergeCell ref="A68:B68"/>
    <mergeCell ref="A70:B70"/>
    <mergeCell ref="A71:B71"/>
    <mergeCell ref="A72:B72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7:B47"/>
    <mergeCell ref="A48:B48"/>
    <mergeCell ref="A49:B49"/>
    <mergeCell ref="A51:B51"/>
    <mergeCell ref="A52:B52"/>
    <mergeCell ref="A53:B53"/>
    <mergeCell ref="A40:B40"/>
    <mergeCell ref="A41:B41"/>
    <mergeCell ref="A42:B42"/>
    <mergeCell ref="A43:B43"/>
    <mergeCell ref="A44:B44"/>
    <mergeCell ref="A46:B46"/>
    <mergeCell ref="B1:G1"/>
    <mergeCell ref="A3:C3"/>
    <mergeCell ref="A4:C4"/>
    <mergeCell ref="A5:C5"/>
    <mergeCell ref="A6:B6"/>
    <mergeCell ref="A7:B7"/>
    <mergeCell ref="A21:B21"/>
    <mergeCell ref="A22:B22"/>
    <mergeCell ref="A23:B23"/>
    <mergeCell ref="A15:B15"/>
    <mergeCell ref="A16:B16"/>
    <mergeCell ref="A17:B17"/>
    <mergeCell ref="A18:B18"/>
    <mergeCell ref="A19:B19"/>
    <mergeCell ref="A20:B20"/>
    <mergeCell ref="A8:B8"/>
    <mergeCell ref="A9:B9"/>
    <mergeCell ref="A11:B11"/>
    <mergeCell ref="A12:B12"/>
    <mergeCell ref="A13:B13"/>
    <mergeCell ref="A14:B14"/>
    <mergeCell ref="A10:B10"/>
    <mergeCell ref="A34:B34"/>
    <mergeCell ref="A35:B35"/>
    <mergeCell ref="A36:B36"/>
    <mergeCell ref="A37:B37"/>
    <mergeCell ref="A38:B38"/>
    <mergeCell ref="A39:B39"/>
    <mergeCell ref="A27:B27"/>
    <mergeCell ref="A28:B28"/>
    <mergeCell ref="A29:B29"/>
    <mergeCell ref="A30:B30"/>
    <mergeCell ref="A31:B31"/>
    <mergeCell ref="A32:B32"/>
    <mergeCell ref="A24:B24"/>
    <mergeCell ref="A25:B25"/>
    <mergeCell ref="A26:B26"/>
    <mergeCell ref="A134:B134"/>
    <mergeCell ref="A135:B135"/>
    <mergeCell ref="A120:B120"/>
    <mergeCell ref="A110:B110"/>
    <mergeCell ref="A104:B104"/>
    <mergeCell ref="A105:B105"/>
    <mergeCell ref="A106:B106"/>
    <mergeCell ref="A121:B121"/>
    <mergeCell ref="A122:B122"/>
    <mergeCell ref="A123:B123"/>
    <mergeCell ref="A111:B111"/>
    <mergeCell ref="A112:B112"/>
    <mergeCell ref="A113:B113"/>
    <mergeCell ref="A114:B114"/>
    <mergeCell ref="A115:B115"/>
    <mergeCell ref="A116:B116"/>
    <mergeCell ref="A79:B79"/>
    <mergeCell ref="A80:B80"/>
    <mergeCell ref="A84:B84"/>
    <mergeCell ref="A86:B86"/>
    <mergeCell ref="A87:B8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SAŽETAK</vt:lpstr>
      <vt:lpstr>PREMA EKONOMSKOJ KLASIFIKACIJI</vt:lpstr>
      <vt:lpstr>PREMA IZVORIMA FINANCIRANJA</vt:lpstr>
      <vt:lpstr>PREMA FUNKCIJSKOJ KLASIFIKACIJI</vt:lpstr>
      <vt:lpstr>POSEBAN 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Tajnica</cp:lastModifiedBy>
  <cp:lastPrinted>2026-02-10T12:34:11Z</cp:lastPrinted>
  <dcterms:created xsi:type="dcterms:W3CDTF">2025-07-15T09:45:31Z</dcterms:created>
  <dcterms:modified xsi:type="dcterms:W3CDTF">2026-03-04T10:39:19Z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22.2.5.0</vt:lpwstr>
  </property>
</Properties>
</file>