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ajnica\Desktop\Documents (2)\MOJI DOKUMENTI\RAČUNOVODSTVO\IZVRŠENJE PRORAČUNA\2025\"/>
    </mc:Choice>
  </mc:AlternateContent>
  <xr:revisionPtr revIDLastSave="0" documentId="13_ncr:1_{823A8DB6-B3AB-4A96-BD01-7E4EE8233E32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Programska klasifikacija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7" i="8" l="1"/>
  <c r="J277" i="8"/>
  <c r="J283" i="8"/>
  <c r="J284" i="8"/>
  <c r="J287" i="8"/>
  <c r="J288" i="8"/>
  <c r="J291" i="8"/>
  <c r="J293" i="8"/>
  <c r="J297" i="8"/>
  <c r="J302" i="8"/>
  <c r="J306" i="8"/>
  <c r="J309" i="8"/>
  <c r="J310" i="8"/>
  <c r="J311" i="8"/>
  <c r="J312" i="8"/>
  <c r="J313" i="8"/>
  <c r="J314" i="8"/>
  <c r="J315" i="8"/>
  <c r="I277" i="8"/>
  <c r="I283" i="8"/>
  <c r="I284" i="8"/>
  <c r="I287" i="8"/>
  <c r="I293" i="8"/>
  <c r="I298" i="8"/>
  <c r="I315" i="8"/>
  <c r="J276" i="8"/>
  <c r="I276" i="8"/>
  <c r="J232" i="8"/>
  <c r="J233" i="8"/>
  <c r="J234" i="8"/>
  <c r="J240" i="8"/>
  <c r="J241" i="8"/>
  <c r="J243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11" i="8"/>
  <c r="J157" i="8"/>
  <c r="J158" i="8"/>
  <c r="J159" i="8"/>
  <c r="J160" i="8"/>
  <c r="J161" i="8"/>
  <c r="J162" i="8"/>
  <c r="J163" i="8"/>
  <c r="J164" i="8"/>
  <c r="J166" i="8"/>
  <c r="J168" i="8"/>
  <c r="J169" i="8"/>
  <c r="J171" i="8"/>
  <c r="J174" i="8"/>
  <c r="J176" i="8"/>
  <c r="J182" i="8"/>
  <c r="J183" i="8"/>
  <c r="J184" i="8"/>
  <c r="J185" i="8"/>
  <c r="J186" i="8"/>
  <c r="J187" i="8"/>
  <c r="J188" i="8"/>
  <c r="J189" i="8"/>
  <c r="J190" i="8"/>
  <c r="J198" i="8"/>
  <c r="J199" i="8"/>
  <c r="J200" i="8"/>
  <c r="J156" i="8"/>
  <c r="G315" i="8"/>
  <c r="G168" i="8"/>
  <c r="H168" i="8"/>
  <c r="G157" i="8"/>
  <c r="G9" i="8" l="1"/>
  <c r="G8" i="8"/>
  <c r="J11" i="8" l="1"/>
  <c r="J13" i="8"/>
  <c r="J14" i="8"/>
  <c r="J16" i="8"/>
  <c r="J18" i="8"/>
  <c r="J19" i="8"/>
  <c r="J20" i="8"/>
  <c r="J21" i="8"/>
  <c r="J23" i="8"/>
  <c r="J24" i="8"/>
  <c r="J25" i="8"/>
  <c r="J26" i="8"/>
  <c r="J28" i="8"/>
  <c r="J29" i="8"/>
  <c r="J30" i="8"/>
  <c r="J36" i="8"/>
  <c r="J40" i="8"/>
  <c r="I11" i="8"/>
  <c r="I13" i="8"/>
  <c r="I14" i="8"/>
  <c r="I16" i="8"/>
  <c r="I18" i="8"/>
  <c r="I19" i="8"/>
  <c r="I20" i="8"/>
  <c r="I21" i="8"/>
  <c r="I23" i="8"/>
  <c r="I24" i="8"/>
  <c r="I25" i="8"/>
  <c r="I26" i="8"/>
  <c r="I27" i="8"/>
  <c r="I28" i="8"/>
  <c r="I30" i="8"/>
  <c r="I33" i="8"/>
  <c r="I34" i="8"/>
  <c r="I36" i="8"/>
  <c r="I37" i="8"/>
  <c r="G261" i="8" l="1"/>
  <c r="G265" i="8"/>
  <c r="H265" i="8"/>
  <c r="I265" i="8"/>
  <c r="F265" i="8"/>
  <c r="J249" i="8"/>
  <c r="J256" i="8"/>
  <c r="J262" i="8"/>
  <c r="J263" i="8"/>
  <c r="J264" i="8"/>
  <c r="J269" i="8"/>
  <c r="I249" i="8"/>
  <c r="I253" i="8"/>
  <c r="I256" i="8"/>
  <c r="I260" i="8"/>
  <c r="I263" i="8"/>
  <c r="I269" i="8"/>
  <c r="H252" i="8"/>
  <c r="J206" i="8" l="1"/>
  <c r="I206" i="8"/>
  <c r="J149" i="8"/>
  <c r="J147" i="8"/>
  <c r="J144" i="8"/>
  <c r="J140" i="8"/>
  <c r="I140" i="8"/>
  <c r="I111" i="8"/>
  <c r="J124" i="8"/>
  <c r="J131" i="8"/>
  <c r="I124" i="8"/>
  <c r="I131" i="8"/>
  <c r="I72" i="8" l="1"/>
  <c r="I79" i="8"/>
  <c r="I82" i="8"/>
  <c r="I83" i="8"/>
  <c r="J72" i="8"/>
  <c r="J76" i="8"/>
  <c r="J79" i="8"/>
  <c r="J82" i="8"/>
  <c r="J83" i="8"/>
  <c r="J50" i="8"/>
  <c r="J54" i="8"/>
  <c r="J57" i="8"/>
  <c r="J60" i="8"/>
  <c r="J61" i="8"/>
  <c r="G99" i="8"/>
  <c r="H99" i="8"/>
  <c r="G93" i="8"/>
  <c r="G92" i="8" s="1"/>
  <c r="G91" i="8" s="1"/>
  <c r="H93" i="8"/>
  <c r="H92" i="8" s="1"/>
  <c r="H91" i="8" s="1"/>
  <c r="H109" i="8"/>
  <c r="H108" i="8" s="1"/>
  <c r="H107" i="8" s="1"/>
  <c r="F313" i="8" l="1"/>
  <c r="F311" i="8"/>
  <c r="F310" i="8" s="1"/>
  <c r="F302" i="8"/>
  <c r="F291" i="8"/>
  <c r="F283" i="8"/>
  <c r="F315" i="8" s="1"/>
  <c r="F277" i="8" l="1"/>
  <c r="F276" i="8" s="1"/>
  <c r="F267" i="8"/>
  <c r="F261" i="8"/>
  <c r="I261" i="8" s="1"/>
  <c r="F259" i="8"/>
  <c r="F258" i="8" s="1"/>
  <c r="F254" i="8"/>
  <c r="F252" i="8"/>
  <c r="F248" i="8"/>
  <c r="F247" i="8" l="1"/>
  <c r="F271" i="8"/>
  <c r="F246" i="8"/>
  <c r="F240" i="8"/>
  <c r="F233" i="8"/>
  <c r="F230" i="8"/>
  <c r="F221" i="8"/>
  <c r="F213" i="8"/>
  <c r="F212" i="8" s="1"/>
  <c r="F211" i="8" s="1"/>
  <c r="F205" i="8"/>
  <c r="F208" i="8" s="1"/>
  <c r="F198" i="8"/>
  <c r="F190" i="8" s="1"/>
  <c r="F188" i="8"/>
  <c r="F186" i="8"/>
  <c r="F185" i="8" s="1"/>
  <c r="F182" i="8"/>
  <c r="F174" i="8"/>
  <c r="F169" i="8"/>
  <c r="F164" i="8"/>
  <c r="F162" i="8"/>
  <c r="F158" i="8"/>
  <c r="F129" i="8"/>
  <c r="F127" i="8"/>
  <c r="F123" i="8"/>
  <c r="F122" i="8" s="1"/>
  <c r="F121" i="8" s="1"/>
  <c r="F132" i="8" s="1"/>
  <c r="G53" i="8"/>
  <c r="H53" i="8"/>
  <c r="F53" i="8"/>
  <c r="J53" i="8" l="1"/>
  <c r="F168" i="8"/>
  <c r="F157" i="8"/>
  <c r="F232" i="8"/>
  <c r="F243" i="8" s="1"/>
  <c r="F204" i="8"/>
  <c r="F203" i="8" s="1"/>
  <c r="F156" i="8"/>
  <c r="F200" i="8" s="1"/>
  <c r="F35" i="8"/>
  <c r="H41" i="3" l="1"/>
  <c r="G11" i="3"/>
  <c r="I30" i="3" l="1"/>
  <c r="I17" i="3"/>
  <c r="I23" i="3"/>
  <c r="I20" i="3"/>
  <c r="H123" i="8" l="1"/>
  <c r="H129" i="8"/>
  <c r="G311" i="8"/>
  <c r="H311" i="8"/>
  <c r="G313" i="8"/>
  <c r="H313" i="8"/>
  <c r="H278" i="8"/>
  <c r="H302" i="8"/>
  <c r="H291" i="8"/>
  <c r="H283" i="8"/>
  <c r="H267" i="8"/>
  <c r="H261" i="8"/>
  <c r="J261" i="8" s="1"/>
  <c r="H259" i="8"/>
  <c r="H254" i="8"/>
  <c r="H248" i="8"/>
  <c r="H240" i="8"/>
  <c r="H233" i="8"/>
  <c r="H230" i="8"/>
  <c r="H221" i="8"/>
  <c r="H213" i="8"/>
  <c r="H182" i="8"/>
  <c r="H198" i="8"/>
  <c r="H190" i="8" s="1"/>
  <c r="H188" i="8"/>
  <c r="H186" i="8"/>
  <c r="H185" i="8" s="1"/>
  <c r="H174" i="8"/>
  <c r="H169" i="8"/>
  <c r="H164" i="8"/>
  <c r="H162" i="8"/>
  <c r="H158" i="8"/>
  <c r="H205" i="8"/>
  <c r="H204" i="8" s="1"/>
  <c r="H203" i="8" s="1"/>
  <c r="G148" i="8"/>
  <c r="H148" i="8"/>
  <c r="F148" i="8"/>
  <c r="H143" i="8"/>
  <c r="H145" i="8"/>
  <c r="H139" i="8"/>
  <c r="H81" i="8"/>
  <c r="H80" i="8" s="1"/>
  <c r="H77" i="8"/>
  <c r="H75" i="8"/>
  <c r="H71" i="8"/>
  <c r="H59" i="8"/>
  <c r="H55" i="8"/>
  <c r="H49" i="8"/>
  <c r="G39" i="8"/>
  <c r="H39" i="8"/>
  <c r="H38" i="8" s="1"/>
  <c r="F39" i="8"/>
  <c r="F38" i="8" s="1"/>
  <c r="H35" i="8"/>
  <c r="H32" i="8"/>
  <c r="H22" i="8"/>
  <c r="H15" i="8"/>
  <c r="H10" i="8"/>
  <c r="G38" i="8" l="1"/>
  <c r="J39" i="8"/>
  <c r="J148" i="8"/>
  <c r="H310" i="8"/>
  <c r="H9" i="8"/>
  <c r="H8" i="8" s="1"/>
  <c r="H58" i="8"/>
  <c r="H122" i="8"/>
  <c r="H121" i="8" s="1"/>
  <c r="H132" i="8" s="1"/>
  <c r="H208" i="8"/>
  <c r="G310" i="8"/>
  <c r="H277" i="8"/>
  <c r="H276" i="8" s="1"/>
  <c r="H315" i="8" s="1"/>
  <c r="H258" i="8"/>
  <c r="H247" i="8"/>
  <c r="H212" i="8"/>
  <c r="H211" i="8" s="1"/>
  <c r="H243" i="8" s="1"/>
  <c r="H232" i="8"/>
  <c r="H157" i="8"/>
  <c r="H138" i="8"/>
  <c r="H70" i="8"/>
  <c r="H48" i="8"/>
  <c r="J51" i="3"/>
  <c r="J52" i="3"/>
  <c r="J53" i="3"/>
  <c r="J55" i="3"/>
  <c r="J57" i="3"/>
  <c r="J58" i="3"/>
  <c r="J59" i="3"/>
  <c r="J60" i="3"/>
  <c r="J61" i="3"/>
  <c r="J64" i="3"/>
  <c r="J65" i="3"/>
  <c r="J66" i="3"/>
  <c r="J67" i="3"/>
  <c r="J69" i="3"/>
  <c r="J70" i="3"/>
  <c r="J71" i="3"/>
  <c r="J72" i="3"/>
  <c r="J73" i="3"/>
  <c r="J74" i="3"/>
  <c r="J76" i="3"/>
  <c r="J77" i="3"/>
  <c r="J78" i="3"/>
  <c r="J79" i="3"/>
  <c r="J80" i="3"/>
  <c r="J81" i="3"/>
  <c r="J82" i="3"/>
  <c r="J83" i="3"/>
  <c r="J86" i="3"/>
  <c r="J88" i="3"/>
  <c r="J89" i="3"/>
  <c r="J90" i="3"/>
  <c r="J92" i="3"/>
  <c r="J95" i="3"/>
  <c r="J99" i="3"/>
  <c r="J100" i="3"/>
  <c r="J101" i="3"/>
  <c r="J102" i="3"/>
  <c r="J103" i="3"/>
  <c r="J104" i="3"/>
  <c r="J105" i="3"/>
  <c r="J106" i="3"/>
  <c r="J114" i="3"/>
  <c r="J116" i="3"/>
  <c r="J122" i="3"/>
  <c r="J123" i="3"/>
  <c r="K51" i="3"/>
  <c r="K52" i="3"/>
  <c r="K53" i="3"/>
  <c r="K55" i="3"/>
  <c r="K57" i="3"/>
  <c r="K58" i="3"/>
  <c r="K59" i="3"/>
  <c r="K60" i="3"/>
  <c r="K61" i="3"/>
  <c r="K64" i="3"/>
  <c r="K65" i="3"/>
  <c r="K66" i="3"/>
  <c r="K67" i="3"/>
  <c r="K69" i="3"/>
  <c r="K70" i="3"/>
  <c r="K71" i="3"/>
  <c r="K72" i="3"/>
  <c r="K73" i="3"/>
  <c r="K74" i="3"/>
  <c r="K76" i="3"/>
  <c r="K77" i="3"/>
  <c r="K78" i="3"/>
  <c r="K79" i="3"/>
  <c r="K81" i="3"/>
  <c r="K82" i="3"/>
  <c r="K83" i="3"/>
  <c r="K86" i="3"/>
  <c r="K88" i="3"/>
  <c r="K89" i="3"/>
  <c r="K90" i="3"/>
  <c r="K92" i="3"/>
  <c r="K95" i="3"/>
  <c r="K99" i="3"/>
  <c r="K100" i="3"/>
  <c r="K101" i="3"/>
  <c r="K102" i="3"/>
  <c r="K103" i="3"/>
  <c r="K104" i="3"/>
  <c r="K105" i="3"/>
  <c r="K106" i="3"/>
  <c r="K110" i="3"/>
  <c r="K111" i="3"/>
  <c r="K116" i="3"/>
  <c r="K119" i="3"/>
  <c r="K122" i="3"/>
  <c r="K123" i="3"/>
  <c r="K11" i="1"/>
  <c r="K14" i="1"/>
  <c r="K15" i="1"/>
  <c r="J11" i="1"/>
  <c r="J13" i="1"/>
  <c r="J14" i="1"/>
  <c r="J15" i="1"/>
  <c r="J16" i="1"/>
  <c r="J10" i="1"/>
  <c r="H13" i="1"/>
  <c r="H16" i="1" s="1"/>
  <c r="I13" i="1"/>
  <c r="K13" i="1" s="1"/>
  <c r="H10" i="1"/>
  <c r="H109" i="3"/>
  <c r="H108" i="3" s="1"/>
  <c r="I109" i="3"/>
  <c r="G109" i="3"/>
  <c r="J109" i="3" s="1"/>
  <c r="G117" i="3"/>
  <c r="G118" i="3"/>
  <c r="I118" i="3"/>
  <c r="I117" i="3" s="1"/>
  <c r="H118" i="3"/>
  <c r="H117" i="3" s="1"/>
  <c r="H115" i="3"/>
  <c r="I115" i="3"/>
  <c r="K115" i="3" s="1"/>
  <c r="H98" i="3"/>
  <c r="H97" i="3" s="1"/>
  <c r="I98" i="3"/>
  <c r="I97" i="3" s="1"/>
  <c r="H94" i="3"/>
  <c r="H93" i="3" s="1"/>
  <c r="I94" i="3"/>
  <c r="I93" i="3" s="1"/>
  <c r="H87" i="3"/>
  <c r="I87" i="3"/>
  <c r="H85" i="3"/>
  <c r="I85" i="3"/>
  <c r="H75" i="3"/>
  <c r="I75" i="3"/>
  <c r="H68" i="3"/>
  <c r="I68" i="3"/>
  <c r="K68" i="3" s="1"/>
  <c r="H63" i="3"/>
  <c r="I63" i="3"/>
  <c r="H56" i="3"/>
  <c r="I56" i="3"/>
  <c r="K56" i="3" s="1"/>
  <c r="H54" i="3"/>
  <c r="I54" i="3"/>
  <c r="H50" i="3"/>
  <c r="I50" i="3"/>
  <c r="H41" i="8" l="1"/>
  <c r="H7" i="8"/>
  <c r="J38" i="8"/>
  <c r="H47" i="8"/>
  <c r="H64" i="8" s="1"/>
  <c r="I108" i="3"/>
  <c r="I107" i="3" s="1"/>
  <c r="K97" i="3"/>
  <c r="K94" i="3"/>
  <c r="K93" i="3"/>
  <c r="H271" i="8"/>
  <c r="H246" i="8"/>
  <c r="H156" i="8"/>
  <c r="H200" i="8" s="1"/>
  <c r="H137" i="8"/>
  <c r="H150" i="8" s="1"/>
  <c r="H102" i="8"/>
  <c r="H69" i="8"/>
  <c r="H86" i="8"/>
  <c r="K117" i="3"/>
  <c r="K54" i="3"/>
  <c r="H107" i="3"/>
  <c r="K87" i="3"/>
  <c r="K75" i="3"/>
  <c r="K63" i="3"/>
  <c r="K98" i="3"/>
  <c r="K50" i="3"/>
  <c r="K109" i="3"/>
  <c r="K85" i="3"/>
  <c r="K108" i="3"/>
  <c r="K118" i="3"/>
  <c r="I62" i="3"/>
  <c r="H62" i="3"/>
  <c r="I49" i="3"/>
  <c r="H49" i="3"/>
  <c r="H317" i="8" l="1"/>
  <c r="K62" i="3"/>
  <c r="K49" i="3"/>
  <c r="K107" i="3"/>
  <c r="H48" i="3"/>
  <c r="K13" i="3"/>
  <c r="K14" i="3"/>
  <c r="K15" i="3"/>
  <c r="K22" i="3"/>
  <c r="K25" i="3"/>
  <c r="K26" i="3"/>
  <c r="K30" i="3"/>
  <c r="K32" i="3"/>
  <c r="J13" i="3"/>
  <c r="J15" i="3"/>
  <c r="J19" i="3"/>
  <c r="J22" i="3"/>
  <c r="J25" i="3"/>
  <c r="J26" i="3"/>
  <c r="J30" i="3"/>
  <c r="J32" i="3"/>
  <c r="J35" i="3"/>
  <c r="J36" i="3"/>
  <c r="I28" i="3"/>
  <c r="I27" i="3"/>
  <c r="I12" i="3"/>
  <c r="H47" i="3" l="1"/>
  <c r="H33" i="3"/>
  <c r="H27" i="3"/>
  <c r="H28" i="3"/>
  <c r="H17" i="3"/>
  <c r="H16" i="3"/>
  <c r="H29" i="3"/>
  <c r="I29" i="3"/>
  <c r="G29" i="3"/>
  <c r="H34" i="3"/>
  <c r="I34" i="3"/>
  <c r="H24" i="3"/>
  <c r="I24" i="3"/>
  <c r="H21" i="3"/>
  <c r="I21" i="3"/>
  <c r="H18" i="3"/>
  <c r="I18" i="3"/>
  <c r="H12" i="3"/>
  <c r="J17" i="3" l="1"/>
  <c r="K17" i="3"/>
  <c r="I11" i="3"/>
  <c r="I10" i="3" s="1"/>
  <c r="K21" i="3"/>
  <c r="J16" i="3"/>
  <c r="K16" i="3"/>
  <c r="J27" i="3"/>
  <c r="K27" i="3"/>
  <c r="K12" i="3"/>
  <c r="H23" i="3"/>
  <c r="J33" i="3"/>
  <c r="K33" i="3"/>
  <c r="J29" i="3"/>
  <c r="K29" i="3"/>
  <c r="H20" i="3"/>
  <c r="J20" i="3" s="1"/>
  <c r="J28" i="3"/>
  <c r="K28" i="3"/>
  <c r="K24" i="3"/>
  <c r="H11" i="3"/>
  <c r="G7" i="11"/>
  <c r="F7" i="11"/>
  <c r="H10" i="3" l="1"/>
  <c r="K10" i="3" s="1"/>
  <c r="K11" i="3"/>
  <c r="J23" i="3"/>
  <c r="K23" i="3"/>
  <c r="C6" i="11"/>
  <c r="E6" i="11"/>
  <c r="F75" i="8" l="1"/>
  <c r="F97" i="8"/>
  <c r="G213" i="8"/>
  <c r="G283" i="8" l="1"/>
  <c r="G143" i="8"/>
  <c r="J143" i="8" s="1"/>
  <c r="F143" i="8"/>
  <c r="G254" i="8" l="1"/>
  <c r="J254" i="8" l="1"/>
  <c r="I254" i="8"/>
  <c r="G182" i="8"/>
  <c r="G230" i="8" l="1"/>
  <c r="G221" i="8"/>
  <c r="G87" i="3"/>
  <c r="J87" i="3" s="1"/>
  <c r="G212" i="8" l="1"/>
  <c r="G12" i="3"/>
  <c r="J12" i="3" s="1"/>
  <c r="G211" i="8" l="1"/>
  <c r="G24" i="3"/>
  <c r="J24" i="3" s="1"/>
  <c r="G98" i="3" l="1"/>
  <c r="J98" i="3" s="1"/>
  <c r="G75" i="3"/>
  <c r="J75" i="3" s="1"/>
  <c r="G97" i="3" l="1"/>
  <c r="J97" i="3" s="1"/>
  <c r="G186" i="8"/>
  <c r="I183" i="8"/>
  <c r="I182" i="8"/>
  <c r="G198" i="8"/>
  <c r="G259" i="8"/>
  <c r="I259" i="8" l="1"/>
  <c r="G190" i="8"/>
  <c r="G185" i="8"/>
  <c r="G32" i="8"/>
  <c r="F32" i="8"/>
  <c r="G35" i="8"/>
  <c r="I32" i="8" l="1"/>
  <c r="I35" i="8"/>
  <c r="J35" i="8"/>
  <c r="G127" i="8"/>
  <c r="G123" i="8"/>
  <c r="G129" i="8"/>
  <c r="I129" i="8" l="1"/>
  <c r="J129" i="8"/>
  <c r="J123" i="8"/>
  <c r="I123" i="8"/>
  <c r="G122" i="8"/>
  <c r="J122" i="8" l="1"/>
  <c r="I122" i="8"/>
  <c r="G121" i="8"/>
  <c r="I159" i="8"/>
  <c r="I160" i="8"/>
  <c r="I161" i="8"/>
  <c r="I163" i="8"/>
  <c r="I166" i="8"/>
  <c r="I171" i="8"/>
  <c r="I50" i="8"/>
  <c r="I57" i="8"/>
  <c r="I61" i="8"/>
  <c r="J121" i="8" l="1"/>
  <c r="I121" i="8"/>
  <c r="G132" i="8"/>
  <c r="I132" i="8" l="1"/>
  <c r="J132" i="8"/>
  <c r="I10" i="1"/>
  <c r="K10" i="1" s="1"/>
  <c r="I16" i="1" l="1"/>
  <c r="G252" i="8" l="1"/>
  <c r="I252" i="8" s="1"/>
  <c r="G267" i="8"/>
  <c r="J267" i="8" l="1"/>
  <c r="G258" i="8"/>
  <c r="I267" i="8"/>
  <c r="I48" i="3"/>
  <c r="K48" i="3" s="1"/>
  <c r="I47" i="3" l="1"/>
  <c r="K47" i="3" s="1"/>
  <c r="G13" i="1" l="1"/>
  <c r="G10" i="1"/>
  <c r="G16" i="1" s="1"/>
  <c r="F145" i="8"/>
  <c r="F139" i="8"/>
  <c r="F138" i="8" l="1"/>
  <c r="F137" i="8" s="1"/>
  <c r="F150" i="8" l="1"/>
  <c r="F22" i="8"/>
  <c r="F15" i="8"/>
  <c r="F10" i="8"/>
  <c r="F9" i="8" l="1"/>
  <c r="F8" i="8" s="1"/>
  <c r="F77" i="8"/>
  <c r="F71" i="8"/>
  <c r="F81" i="8"/>
  <c r="F80" i="8" s="1"/>
  <c r="F49" i="8"/>
  <c r="F48" i="8" s="1"/>
  <c r="F47" i="8" s="1"/>
  <c r="F55" i="8"/>
  <c r="F41" i="8" l="1"/>
  <c r="F7" i="8"/>
  <c r="F70" i="8"/>
  <c r="F69" i="8" s="1"/>
  <c r="F86" i="8"/>
  <c r="F59" i="8"/>
  <c r="F58" i="8" s="1"/>
  <c r="F64" i="8" s="1"/>
  <c r="F99" i="8"/>
  <c r="F93" i="8"/>
  <c r="F92" i="8" s="1"/>
  <c r="F109" i="8"/>
  <c r="F108" i="8" s="1"/>
  <c r="F102" i="8" l="1"/>
  <c r="F91" i="8"/>
  <c r="F116" i="8"/>
  <c r="F317" i="8" s="1"/>
  <c r="F107" i="8"/>
  <c r="G68" i="3"/>
  <c r="J68" i="3" s="1"/>
  <c r="G248" i="8" l="1"/>
  <c r="I248" i="8" l="1"/>
  <c r="J248" i="8"/>
  <c r="G247" i="8"/>
  <c r="G246" i="8" s="1"/>
  <c r="G271" i="8" s="1"/>
  <c r="G233" i="8"/>
  <c r="G115" i="3"/>
  <c r="J115" i="3" s="1"/>
  <c r="I247" i="8" l="1"/>
  <c r="J247" i="8"/>
  <c r="G108" i="3"/>
  <c r="G240" i="8"/>
  <c r="G232" i="8" l="1"/>
  <c r="G243" i="8"/>
  <c r="G107" i="3"/>
  <c r="J107" i="3" s="1"/>
  <c r="J108" i="3"/>
  <c r="G302" i="8" l="1"/>
  <c r="G291" i="8"/>
  <c r="G205" i="8"/>
  <c r="J205" i="8" l="1"/>
  <c r="I205" i="8"/>
  <c r="J258" i="8"/>
  <c r="I258" i="8"/>
  <c r="G204" i="8"/>
  <c r="G277" i="8"/>
  <c r="G208" i="8"/>
  <c r="G188" i="8"/>
  <c r="G174" i="8"/>
  <c r="G169" i="8"/>
  <c r="G164" i="8"/>
  <c r="G162" i="8"/>
  <c r="G158" i="8"/>
  <c r="I208" i="8" l="1"/>
  <c r="J208" i="8"/>
  <c r="J204" i="8"/>
  <c r="I204" i="8"/>
  <c r="J271" i="8"/>
  <c r="I271" i="8"/>
  <c r="J246" i="8"/>
  <c r="I246" i="8"/>
  <c r="G203" i="8"/>
  <c r="G276" i="8"/>
  <c r="I169" i="8"/>
  <c r="I164" i="8"/>
  <c r="I162" i="8"/>
  <c r="I158" i="8"/>
  <c r="G139" i="8"/>
  <c r="G145" i="8"/>
  <c r="J145" i="8" s="1"/>
  <c r="I139" i="8" l="1"/>
  <c r="J139" i="8"/>
  <c r="J203" i="8"/>
  <c r="I203" i="8"/>
  <c r="G138" i="8"/>
  <c r="G156" i="8"/>
  <c r="I168" i="8"/>
  <c r="I157" i="8"/>
  <c r="G109" i="8"/>
  <c r="I109" i="8" s="1"/>
  <c r="G137" i="8" l="1"/>
  <c r="I138" i="8"/>
  <c r="J138" i="8"/>
  <c r="J137" i="8"/>
  <c r="G150" i="8"/>
  <c r="I137" i="8"/>
  <c r="G200" i="8"/>
  <c r="I200" i="8" s="1"/>
  <c r="I156" i="8"/>
  <c r="G108" i="8"/>
  <c r="I108" i="8" s="1"/>
  <c r="J150" i="8" l="1"/>
  <c r="I150" i="8"/>
  <c r="G116" i="8"/>
  <c r="I116" i="8" s="1"/>
  <c r="G107" i="8"/>
  <c r="I107" i="8" s="1"/>
  <c r="G81" i="8"/>
  <c r="G77" i="8"/>
  <c r="G75" i="8"/>
  <c r="J75" i="8" s="1"/>
  <c r="G71" i="8"/>
  <c r="G59" i="8"/>
  <c r="J59" i="8" s="1"/>
  <c r="G55" i="8"/>
  <c r="J55" i="8" s="1"/>
  <c r="G49" i="8"/>
  <c r="J49" i="8" s="1"/>
  <c r="I77" i="8" l="1"/>
  <c r="J77" i="8"/>
  <c r="J71" i="8"/>
  <c r="I71" i="8"/>
  <c r="J81" i="8"/>
  <c r="I81" i="8"/>
  <c r="G48" i="8"/>
  <c r="J48" i="8" s="1"/>
  <c r="G80" i="8"/>
  <c r="I53" i="8"/>
  <c r="G102" i="8"/>
  <c r="I49" i="8"/>
  <c r="I55" i="8"/>
  <c r="G58" i="8"/>
  <c r="I59" i="8"/>
  <c r="G70" i="8"/>
  <c r="J80" i="8" l="1"/>
  <c r="I80" i="8"/>
  <c r="I70" i="8"/>
  <c r="J70" i="8"/>
  <c r="G47" i="8"/>
  <c r="J47" i="8" s="1"/>
  <c r="J58" i="8"/>
  <c r="G86" i="8"/>
  <c r="G69" i="8"/>
  <c r="I48" i="8"/>
  <c r="I58" i="8"/>
  <c r="G64" i="8"/>
  <c r="J64" i="8" s="1"/>
  <c r="I47" i="8"/>
  <c r="G41" i="3"/>
  <c r="J86" i="8" l="1"/>
  <c r="I86" i="8"/>
  <c r="J69" i="8"/>
  <c r="I69" i="8"/>
  <c r="I64" i="8"/>
  <c r="G22" i="8"/>
  <c r="G15" i="8"/>
  <c r="G10" i="8"/>
  <c r="J10" i="8" l="1"/>
  <c r="I10" i="8"/>
  <c r="J22" i="8"/>
  <c r="I22" i="8"/>
  <c r="I15" i="8"/>
  <c r="J15" i="8"/>
  <c r="I9" i="8" l="1"/>
  <c r="J9" i="8"/>
  <c r="D6" i="11"/>
  <c r="G94" i="3"/>
  <c r="J94" i="3" s="1"/>
  <c r="G85" i="3"/>
  <c r="J85" i="3" s="1"/>
  <c r="G63" i="3"/>
  <c r="J63" i="3" s="1"/>
  <c r="G56" i="3"/>
  <c r="J56" i="3" s="1"/>
  <c r="G54" i="3"/>
  <c r="J54" i="3" s="1"/>
  <c r="G50" i="3"/>
  <c r="J50" i="3" s="1"/>
  <c r="G34" i="3"/>
  <c r="J34" i="3" s="1"/>
  <c r="G21" i="3"/>
  <c r="J21" i="3" s="1"/>
  <c r="G18" i="3"/>
  <c r="G41" i="8" l="1"/>
  <c r="G7" i="8"/>
  <c r="J11" i="3"/>
  <c r="J18" i="3"/>
  <c r="F6" i="11"/>
  <c r="G6" i="11"/>
  <c r="G93" i="3"/>
  <c r="J93" i="3" s="1"/>
  <c r="G49" i="3"/>
  <c r="J49" i="3" s="1"/>
  <c r="G62" i="3"/>
  <c r="J62" i="3" s="1"/>
  <c r="I41" i="8" l="1"/>
  <c r="J41" i="8"/>
  <c r="G317" i="8"/>
  <c r="G48" i="3"/>
  <c r="J48" i="3" s="1"/>
  <c r="G10" i="3"/>
  <c r="J10" i="3" s="1"/>
  <c r="I317" i="8" l="1"/>
  <c r="G47" i="3"/>
  <c r="J47" i="3" s="1"/>
</calcChain>
</file>

<file path=xl/sharedStrings.xml><?xml version="1.0" encoding="utf-8"?>
<sst xmlns="http://schemas.openxmlformats.org/spreadsheetml/2006/main" count="571" uniqueCount="251">
  <si>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</si>
  <si>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</si>
  <si>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</si>
  <si>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</si>
  <si>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</si>
  <si>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</si>
  <si>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</si>
  <si>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</si>
  <si>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</si>
  <si>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</si>
  <si>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</si>
  <si>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</si>
  <si>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</si>
  <si>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</si>
  <si>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</si>
  <si>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</si>
  <si>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</si>
  <si>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</si>
  <si>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</si>
  <si>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</si>
  <si>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</si>
  <si>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</si>
  <si>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</si>
  <si>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</si>
  <si>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</si>
  <si>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</si>
  <si>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</si>
  <si>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</si>
  <si>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</si>
  <si>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</si>
  <si>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</si>
  <si>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</si>
  <si>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</si>
  <si>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</si>
  <si>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</si>
  <si>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</si>
  <si>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</si>
  <si>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</si>
  <si>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</si>
  <si>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</si>
  <si>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</si>
  <si>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</si>
  <si>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</si>
  <si>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</si>
  <si>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</si>
  <si>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</si>
  <si>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</si>
  <si>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</si>
  <si>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</si>
  <si>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</si>
  <si>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</si>
  <si>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</si>
  <si>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</si>
  <si>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</si>
  <si>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</si>
  <si>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</si>
  <si>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</si>
  <si>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</si>
  <si>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</si>
  <si>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</si>
  <si>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</si>
  <si>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</si>
  <si>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 xml:space="preserve"> IZVRŠENJE 
1.-6.2023. </t>
  </si>
  <si>
    <t>NAZIV IZVORA FINANCIRANJA AA</t>
  </si>
  <si>
    <t>NAZIV IZVORA FINANCIRANJA AB</t>
  </si>
  <si>
    <t xml:space="preserve">BROJČANA OZNAKA Skupine ekonomske klasifikacije (rashod/izdatak) </t>
  </si>
  <si>
    <t>NAZIV SKUPINE (RASHODA/IZDATKA)</t>
  </si>
  <si>
    <t>NAZIV ODJELJKA (RASHODA/IZDATKA)</t>
  </si>
  <si>
    <t>BROJČANA OZNAKA GLAVE W</t>
  </si>
  <si>
    <t>NAZIV GLAVE W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</si>
  <si>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</si>
  <si>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</si>
  <si>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</si>
  <si>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BROJČANA OZNAKA IZVORA FINANCIRANJA  AB</t>
  </si>
  <si>
    <t>BROJČANA OZNAKA PROGRAMA Y</t>
  </si>
  <si>
    <t>NAZIV AKTIVNOSTI Z</t>
  </si>
  <si>
    <t>BROJČANA OZNAKA AKTIVNOSTI/PROJEKTA Z</t>
  </si>
  <si>
    <t>NAZIV PROGRAMA Y</t>
  </si>
  <si>
    <t>BROJČANA OZNAKA PROGRAMA D</t>
  </si>
  <si>
    <t>NAZIV PROGRAMA D</t>
  </si>
  <si>
    <t xml:space="preserve">BROJČANA OZNAKA  Odjeljka ekonomske klasifikacije (rashod/izdatak)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</si>
  <si>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</si>
  <si>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</si>
  <si>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proračunskim korisnicima iz proračuna koji im nije nadležan</t>
  </si>
  <si>
    <t>Prihodi od imovine</t>
  </si>
  <si>
    <t>Kamate</t>
  </si>
  <si>
    <t>Ostali nespomenuti prihodi</t>
  </si>
  <si>
    <t>Prihodi od upravnih i administrativnih pristojbi, pristojbi po posebnim propisima i naknada</t>
  </si>
  <si>
    <t>Prihodi od pruženih usluga</t>
  </si>
  <si>
    <t>Donacije</t>
  </si>
  <si>
    <t>Prihodi iz nadležnog proračuna</t>
  </si>
  <si>
    <t>Prihodi iz nadležnog proračuna za financiranje rashoda poslovanja</t>
  </si>
  <si>
    <t>Kazne, upravne mjere i ostali prihodi</t>
  </si>
  <si>
    <t>Ostali prihodi</t>
  </si>
  <si>
    <t>Plaće za prekovremeni rad</t>
  </si>
  <si>
    <t>Plaće za posebne uvjete rada</t>
  </si>
  <si>
    <t>Ostali prihodi z azaposlene</t>
  </si>
  <si>
    <t>Doprinosi na plaće</t>
  </si>
  <si>
    <t>Doprinosi za obvezno zdaravstaveno osiguranje</t>
  </si>
  <si>
    <t>Naknada za prijevoz na posao i s posla</t>
  </si>
  <si>
    <t>Stručno usavaršavanje zaposlenika</t>
  </si>
  <si>
    <t>Naknada za korištenje privatnog automobila</t>
  </si>
  <si>
    <t>Rashodi za materijal i energiju</t>
  </si>
  <si>
    <t>Rashodi za uredski i drugi mateijal</t>
  </si>
  <si>
    <t>Materijal i sirovine</t>
  </si>
  <si>
    <t>Rashodi za energiju i gorivo</t>
  </si>
  <si>
    <t>Tekuće i investicijsko održavanje</t>
  </si>
  <si>
    <t>Rashodi za sitni inventar</t>
  </si>
  <si>
    <t>Rashodi za usluge</t>
  </si>
  <si>
    <t>Rashodi za usluge telefona, interneta, pošte..</t>
  </si>
  <si>
    <t>Rashodi za promidžbu i informiranje</t>
  </si>
  <si>
    <t>Rashodi za komunalne usluge</t>
  </si>
  <si>
    <t>Rashodi za zdravstvene usluge</t>
  </si>
  <si>
    <t>Ostali rashodi za intelektualne i osobne usluge</t>
  </si>
  <si>
    <t>Rashod za računalne usluge</t>
  </si>
  <si>
    <t>Rashodi za usluge tekućeg i investicijskog održavanja</t>
  </si>
  <si>
    <t>Naknada troškova osobama izvan radnog odnosa</t>
  </si>
  <si>
    <t>Ostali nespomenuti rashodi poslovanja</t>
  </si>
  <si>
    <t>Članarine</t>
  </si>
  <si>
    <t>Ostale pristojbe i naknade</t>
  </si>
  <si>
    <t>Ostali rashodi</t>
  </si>
  <si>
    <t>Financijski rashodi</t>
  </si>
  <si>
    <t>Ostali financijski rashodi</t>
  </si>
  <si>
    <t>Bankarske usluge i usluge platnog prometa</t>
  </si>
  <si>
    <t>Rashodi za nabavu proizvedene dugotrajne imovine</t>
  </si>
  <si>
    <t>Knjige, umjetnička djela i ostale izložbene vrijednosti</t>
  </si>
  <si>
    <t>09 Obrazovanje</t>
  </si>
  <si>
    <t>096 Dodatne usluge u obrazovanju</t>
  </si>
  <si>
    <t>Pomoći EU</t>
  </si>
  <si>
    <t>Ostale pomoći</t>
  </si>
  <si>
    <t>Vlastiti prihodi</t>
  </si>
  <si>
    <t>Ostali prihodi za posebne namjene</t>
  </si>
  <si>
    <t>Vlastiti prihodui</t>
  </si>
  <si>
    <t>Izvor</t>
  </si>
  <si>
    <t>Opći prihodi i primici</t>
  </si>
  <si>
    <t>Decentralizirana sredstva</t>
  </si>
  <si>
    <t>Šifra</t>
  </si>
  <si>
    <t xml:space="preserve">Naziv </t>
  </si>
  <si>
    <t>PROGRAM 1013</t>
  </si>
  <si>
    <t>NAZIV PROGRAMA: ŠKOLSTVO</t>
  </si>
  <si>
    <t>Aktivnost 1013A1001301</t>
  </si>
  <si>
    <t>Osnovno školstvo</t>
  </si>
  <si>
    <t>Izvor financiranja 044</t>
  </si>
  <si>
    <t>Decentralizirane funkcije OŠ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</si>
  <si>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</si>
  <si>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</si>
  <si>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</si>
  <si>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</si>
  <si>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</si>
  <si>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</si>
  <si>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</si>
  <si>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</si>
  <si>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</si>
  <si>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</si>
  <si>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</si>
  <si>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</si>
  <si>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</si>
  <si>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</si>
  <si>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Ostale usluge</t>
  </si>
  <si>
    <t>Intelektualne usluge</t>
  </si>
  <si>
    <t>Rashodi za računalne usluge</t>
  </si>
  <si>
    <t>Rezultat poslovanja</t>
  </si>
  <si>
    <t>Višak prihoda</t>
  </si>
  <si>
    <t>5=3/2*100</t>
  </si>
  <si>
    <t>6=3/4*100</t>
  </si>
  <si>
    <t>UKUPNO:</t>
  </si>
  <si>
    <t>Aktivnost 1001T100117</t>
  </si>
  <si>
    <t>NAZIV AKTIVNOSTI:  Projekt Škole jednakih mogućnosti</t>
  </si>
  <si>
    <t>Izvor financiranja 11</t>
  </si>
  <si>
    <t>Plaće (bruto)</t>
  </si>
  <si>
    <t>Ostali rashodi za zapslene</t>
  </si>
  <si>
    <t>Ostali rashodi za zaposlene</t>
  </si>
  <si>
    <t>Doprinos za mirovinsko osiguranje</t>
  </si>
  <si>
    <t>Dobrinos za obvezno zdravstveno osiguranje</t>
  </si>
  <si>
    <t>Izvor financiranja 51</t>
  </si>
  <si>
    <t>Aktivnost 1013A1001330</t>
  </si>
  <si>
    <t>NAZIV AKTIVNOSTI: Projekt e-škole</t>
  </si>
  <si>
    <t>NAZIV PROGRAMA:ŠKOLSTVO</t>
  </si>
  <si>
    <t>Aktivnost 1001T100115</t>
  </si>
  <si>
    <t>NAZIV AKTIVNOSTI: Projekt Školska shema</t>
  </si>
  <si>
    <t>Vojna sredstva za jednokratnu  upotrebu</t>
  </si>
  <si>
    <t>NAZIV PROGRAMA: PRODUŽENI BORAVAK</t>
  </si>
  <si>
    <t>Aktivnost A1013A101314</t>
  </si>
  <si>
    <t>NAZIV AKTIVNOSTI: Ostali izdaci za osnovne škole</t>
  </si>
  <si>
    <t>Izvor financiranja 52</t>
  </si>
  <si>
    <t>Doprinos za zapošljavanje</t>
  </si>
  <si>
    <t>Pristojbe i naknade</t>
  </si>
  <si>
    <t>Postrojenja i oprema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</si>
  <si>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</si>
  <si>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</si>
  <si>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</si>
  <si>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</si>
  <si>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</si>
  <si>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</si>
  <si>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</si>
  <si>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TUR</t>
  </si>
  <si>
    <t>Intelektualne i osobne usluge</t>
  </si>
  <si>
    <t>Računalne usluge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</si>
  <si>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</si>
  <si>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</si>
  <si>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</si>
  <si>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</si>
  <si>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</si>
  <si>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Troškovi sudskih postupaka</t>
  </si>
  <si>
    <t>Ostali nespomenuti rashodi</t>
  </si>
  <si>
    <t>Izvor financiranja 61</t>
  </si>
  <si>
    <t>Izvor financiranja 43</t>
  </si>
  <si>
    <t>Aktivnost 1013A101314</t>
  </si>
  <si>
    <t>Izvor financiranja 31</t>
  </si>
  <si>
    <t>SVEUKUPNO RASHODI:</t>
  </si>
  <si>
    <t>Uređaji, strojevi, oprema za ostale namjene</t>
  </si>
  <si>
    <t>Ostale pomoći, plaća MZO</t>
  </si>
  <si>
    <t>3+4</t>
  </si>
  <si>
    <t>Službena, radna i zaštitna odjeća</t>
  </si>
  <si>
    <t>Tekuće pomoći temeljem prijenosa EU</t>
  </si>
  <si>
    <t>Naknade građanima i kućanstvima</t>
  </si>
  <si>
    <t>Ostale naknade</t>
  </si>
  <si>
    <t>Ostale naknade građanima i kućanstvima</t>
  </si>
  <si>
    <t>OSTVARENJE/IZVRŠENJE 1. - 12.2023.</t>
  </si>
  <si>
    <t>OSTVARENJE/IZVRŠENJE 1.-12.2023.</t>
  </si>
  <si>
    <t>NAZIV AKTIVNOSTI: Projekt  Građanski odgoj</t>
  </si>
  <si>
    <t>Zatezne kamate</t>
  </si>
  <si>
    <t>Proizvedena dugotrajna imovina</t>
  </si>
  <si>
    <t>Ostalo Grad Prelog</t>
  </si>
  <si>
    <t>Naknada za prijevoz</t>
  </si>
  <si>
    <t>Prijevoz</t>
  </si>
  <si>
    <t>Ostale naknade građanima</t>
  </si>
  <si>
    <t>Radni udžbenici</t>
  </si>
  <si>
    <t>Zakupnine i najamnine, licence</t>
  </si>
  <si>
    <t>Kapitalne pomoći</t>
  </si>
  <si>
    <t>OSTVARENJE/IZVRŠENJE 01. - 12.2024.</t>
  </si>
  <si>
    <t>TEKUĆI PLAN 2024.</t>
  </si>
  <si>
    <t>5=2/3*100</t>
  </si>
  <si>
    <t>4=2/1*100</t>
  </si>
  <si>
    <t>Prihodi za nabavu nefinancijske imovine</t>
  </si>
  <si>
    <t>IZVRŠENJE     01.-12.2024.</t>
  </si>
  <si>
    <t>IZVRŠENJE       01. - 12.2023.</t>
  </si>
  <si>
    <r>
      <t>R</t>
    </r>
    <r>
      <rPr>
        <b/>
        <sz val="10"/>
        <rFont val="Arial"/>
        <family val="2"/>
        <charset val="238"/>
      </rPr>
      <t>ashodi za dodatna ulaganja na nefinancijku imovinu</t>
    </r>
  </si>
  <si>
    <t>Dodatna ulaganja</t>
  </si>
  <si>
    <t>Poslovni objekti</t>
  </si>
  <si>
    <t>IZVJEŠTAJ O IZVRŠENJU FINANCIJSKOG PLANA PRORAČUNSKOG KORISNIKA JEDINICE LOKALNE I PODRUČNE (REGIONALNE) SAMOUPRAVE ZA KRAJ 2024. GODINE</t>
  </si>
  <si>
    <t>1. REBALANS 2024.</t>
  </si>
  <si>
    <t>Nefinancijska imovina</t>
  </si>
  <si>
    <t>Spajanje na kanalizaciju</t>
  </si>
  <si>
    <t>Školski projekti i ostali troškovi</t>
  </si>
  <si>
    <t>Građevisnki objekti</t>
  </si>
  <si>
    <t>Uredsa oprema i namještaj</t>
  </si>
  <si>
    <t>Naknada ostalih troškova TUR</t>
  </si>
  <si>
    <t>Rashodi za uluge</t>
  </si>
  <si>
    <t>Tekuće i inv. održavanje</t>
  </si>
  <si>
    <t>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</si>
</sst>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\ _k_n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92D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164" fontId="0" fillId="0" borderId="3" xfId="0" applyNumberFormat="1" applyBorder="1"/>
    <xf numFmtId="164" fontId="1" fillId="0" borderId="3" xfId="0" applyNumberFormat="1" applyFont="1" applyBorder="1"/>
    <xf numFmtId="164" fontId="3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10" fillId="4" borderId="3" xfId="0" quotePrefix="1" applyFont="1" applyFill="1" applyBorder="1" applyAlignment="1">
      <alignment horizontal="left" vertical="center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64" fontId="3" fillId="2" borderId="3" xfId="0" applyNumberFormat="1" applyFont="1" applyFill="1" applyBorder="1" applyAlignment="1" applyProtection="1">
      <alignment horizontal="right" wrapText="1"/>
    </xf>
    <xf numFmtId="164" fontId="6" fillId="2" borderId="3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6" borderId="1" xfId="0" applyNumberFormat="1" applyFont="1" applyFill="1" applyBorder="1" applyAlignment="1" applyProtection="1">
      <alignment horizontal="left" vertical="center" wrapText="1" indent="1"/>
    </xf>
    <xf numFmtId="0" fontId="3" fillId="6" borderId="2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164" fontId="3" fillId="6" borderId="3" xfId="0" applyNumberFormat="1" applyFont="1" applyFill="1" applyBorder="1" applyAlignment="1">
      <alignment horizontal="right"/>
    </xf>
    <xf numFmtId="164" fontId="3" fillId="6" borderId="3" xfId="0" applyNumberFormat="1" applyFont="1" applyFill="1" applyBorder="1" applyAlignment="1" applyProtection="1">
      <alignment horizontal="right" wrapText="1"/>
    </xf>
    <xf numFmtId="164" fontId="6" fillId="2" borderId="3" xfId="0" applyNumberFormat="1" applyFont="1" applyFill="1" applyBorder="1" applyAlignment="1" applyProtection="1">
      <alignment horizontal="right" wrapText="1"/>
    </xf>
    <xf numFmtId="164" fontId="6" fillId="6" borderId="3" xfId="0" applyNumberFormat="1" applyFont="1" applyFill="1" applyBorder="1" applyAlignment="1">
      <alignment horizontal="right"/>
    </xf>
    <xf numFmtId="164" fontId="6" fillId="6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164" fontId="1" fillId="2" borderId="3" xfId="0" applyNumberFormat="1" applyFont="1" applyFill="1" applyBorder="1"/>
    <xf numFmtId="0" fontId="0" fillId="2" borderId="0" xfId="0" applyFill="1"/>
    <xf numFmtId="164" fontId="0" fillId="2" borderId="3" xfId="0" applyNumberFormat="1" applyFill="1" applyBorder="1"/>
    <xf numFmtId="0" fontId="9" fillId="6" borderId="1" xfId="0" applyNumberFormat="1" applyFont="1" applyFill="1" applyBorder="1" applyAlignment="1" applyProtection="1">
      <alignment horizontal="left" vertical="center" wrapText="1" indent="1"/>
    </xf>
    <xf numFmtId="0" fontId="9" fillId="6" borderId="2" xfId="0" applyNumberFormat="1" applyFont="1" applyFill="1" applyBorder="1" applyAlignment="1" applyProtection="1">
      <alignment horizontal="left" vertical="center" wrapText="1" indent="1"/>
    </xf>
    <xf numFmtId="0" fontId="9" fillId="6" borderId="4" xfId="0" applyNumberFormat="1" applyFont="1" applyFill="1" applyBorder="1" applyAlignment="1" applyProtection="1">
      <alignment horizontal="left" vertical="center" wrapText="1" indent="1"/>
    </xf>
    <xf numFmtId="0" fontId="9" fillId="6" borderId="4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5" fillId="6" borderId="1" xfId="0" applyNumberFormat="1" applyFont="1" applyFill="1" applyBorder="1" applyAlignment="1" applyProtection="1">
      <alignment horizontal="left" vertical="center" wrapText="1" indent="1"/>
    </xf>
    <xf numFmtId="0" fontId="5" fillId="6" borderId="2" xfId="0" applyNumberFormat="1" applyFont="1" applyFill="1" applyBorder="1" applyAlignment="1" applyProtection="1">
      <alignment horizontal="left" vertical="center" wrapText="1" indent="1"/>
    </xf>
    <xf numFmtId="0" fontId="5" fillId="6" borderId="4" xfId="0" applyNumberFormat="1" applyFont="1" applyFill="1" applyBorder="1" applyAlignment="1" applyProtection="1">
      <alignment horizontal="left" vertical="center" wrapText="1" indent="1"/>
    </xf>
    <xf numFmtId="0" fontId="5" fillId="6" borderId="4" xfId="0" applyNumberFormat="1" applyFont="1" applyFill="1" applyBorder="1" applyAlignment="1" applyProtection="1">
      <alignment horizontal="left" vertical="center" wrapText="1"/>
    </xf>
    <xf numFmtId="164" fontId="5" fillId="6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/>
    <xf numFmtId="165" fontId="1" fillId="0" borderId="3" xfId="0" applyNumberFormat="1" applyFont="1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165" fontId="1" fillId="4" borderId="3" xfId="0" applyNumberFormat="1" applyFont="1" applyFill="1" applyBorder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 applyProtection="1">
      <alignment horizontal="right" wrapText="1"/>
    </xf>
    <xf numFmtId="165" fontId="24" fillId="6" borderId="3" xfId="0" applyNumberFormat="1" applyFont="1" applyFill="1" applyBorder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4" fontId="26" fillId="0" borderId="0" xfId="0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 applyAlignment="1">
      <alignment horizontal="center"/>
    </xf>
    <xf numFmtId="0" fontId="25" fillId="0" borderId="0" xfId="0" applyFont="1"/>
    <xf numFmtId="164" fontId="25" fillId="0" borderId="0" xfId="0" applyNumberFormat="1" applyFont="1"/>
    <xf numFmtId="4" fontId="25" fillId="0" borderId="0" xfId="0" applyNumberFormat="1" applyFont="1"/>
    <xf numFmtId="164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164" fontId="27" fillId="0" borderId="3" xfId="0" applyNumberFormat="1" applyFont="1" applyBorder="1"/>
    <xf numFmtId="164" fontId="28" fillId="0" borderId="3" xfId="0" applyNumberFormat="1" applyFont="1" applyBorder="1"/>
    <xf numFmtId="164" fontId="9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 applyProtection="1">
      <alignment horizontal="right" wrapText="1"/>
    </xf>
    <xf numFmtId="164" fontId="9" fillId="4" borderId="3" xfId="0" applyNumberFormat="1" applyFont="1" applyFill="1" applyBorder="1" applyAlignment="1">
      <alignment horizontal="right"/>
    </xf>
    <xf numFmtId="164" fontId="27" fillId="4" borderId="3" xfId="0" applyNumberFormat="1" applyFont="1" applyFill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27" fillId="0" borderId="0" xfId="0" applyNumberFormat="1" applyFont="1"/>
    <xf numFmtId="0" fontId="27" fillId="0" borderId="0" xfId="0" applyFont="1"/>
    <xf numFmtId="4" fontId="27" fillId="0" borderId="0" xfId="0" applyNumberFormat="1" applyFont="1"/>
    <xf numFmtId="0" fontId="27" fillId="0" borderId="0" xfId="0" applyFont="1" applyAlignment="1"/>
    <xf numFmtId="4" fontId="27" fillId="0" borderId="0" xfId="0" applyNumberFormat="1" applyFont="1" applyAlignment="1"/>
    <xf numFmtId="0" fontId="11" fillId="4" borderId="3" xfId="0" quotePrefix="1" applyFont="1" applyFill="1" applyBorder="1" applyAlignment="1">
      <alignment horizontal="left" vertical="center"/>
    </xf>
    <xf numFmtId="164" fontId="0" fillId="4" borderId="3" xfId="0" applyNumberFormat="1" applyFill="1" applyBorder="1"/>
    <xf numFmtId="3" fontId="3" fillId="4" borderId="3" xfId="0" applyNumberFormat="1" applyFont="1" applyFill="1" applyBorder="1" applyAlignment="1" applyProtection="1">
      <alignment horizontal="right"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164" fontId="9" fillId="4" borderId="3" xfId="0" applyNumberFormat="1" applyFont="1" applyFill="1" applyBorder="1" applyAlignment="1" applyProtection="1">
      <alignment horizontal="right" wrapText="1"/>
    </xf>
    <xf numFmtId="0" fontId="16" fillId="4" borderId="3" xfId="0" quotePrefix="1" applyFont="1" applyFill="1" applyBorder="1" applyAlignment="1">
      <alignment horizontal="left" vertical="center"/>
    </xf>
    <xf numFmtId="4" fontId="0" fillId="2" borderId="0" xfId="0" applyNumberFormat="1" applyFill="1"/>
    <xf numFmtId="164" fontId="27" fillId="2" borderId="0" xfId="0" applyNumberFormat="1" applyFont="1" applyFill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9" fillId="6" borderId="3" xfId="0" applyNumberFormat="1" applyFont="1" applyFill="1" applyBorder="1" applyAlignment="1">
      <alignment horizontal="right"/>
    </xf>
    <xf numFmtId="0" fontId="22" fillId="6" borderId="1" xfId="0" applyNumberFormat="1" applyFont="1" applyFill="1" applyBorder="1" applyAlignment="1" applyProtection="1">
      <alignment horizontal="left" vertical="center" wrapText="1"/>
    </xf>
    <xf numFmtId="0" fontId="22" fillId="6" borderId="2" xfId="0" applyNumberFormat="1" applyFont="1" applyFill="1" applyBorder="1" applyAlignment="1" applyProtection="1">
      <alignment horizontal="left" vertical="center" wrapTex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 applyProtection="1">
      <alignment horizontal="right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4" fontId="0" fillId="4" borderId="3" xfId="0" applyNumberFormat="1" applyFont="1" applyFill="1" applyBorder="1"/>
    <xf numFmtId="165" fontId="0" fillId="4" borderId="3" xfId="0" applyNumberFormat="1" applyFont="1" applyFill="1" applyBorder="1"/>
    <xf numFmtId="164" fontId="11" fillId="6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9" fillId="2" borderId="3" xfId="0" applyNumberFormat="1" applyFont="1" applyFill="1" applyBorder="1" applyAlignment="1" applyProtection="1">
      <alignment horizontal="center" wrapText="1"/>
    </xf>
    <xf numFmtId="164" fontId="11" fillId="2" borderId="3" xfId="0" applyNumberFormat="1" applyFont="1" applyFill="1" applyBorder="1" applyAlignment="1">
      <alignment horizontal="center"/>
    </xf>
    <xf numFmtId="0" fontId="22" fillId="6" borderId="1" xfId="0" applyNumberFormat="1" applyFont="1" applyFill="1" applyBorder="1" applyAlignment="1" applyProtection="1">
      <alignment horizontal="left" vertical="center" wrapText="1"/>
    </xf>
    <xf numFmtId="0" fontId="22" fillId="6" borderId="2" xfId="0" applyNumberFormat="1" applyFont="1" applyFill="1" applyBorder="1" applyAlignment="1" applyProtection="1">
      <alignment horizontal="left" vertical="center" wrapTex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0" fontId="23" fillId="6" borderId="1" xfId="0" applyNumberFormat="1" applyFont="1" applyFill="1" applyBorder="1" applyAlignment="1" applyProtection="1">
      <alignment horizontal="left" vertical="center" wrapText="1"/>
    </xf>
    <xf numFmtId="0" fontId="23" fillId="6" borderId="2" xfId="0" applyNumberFormat="1" applyFont="1" applyFill="1" applyBorder="1" applyAlignment="1" applyProtection="1">
      <alignment horizontal="left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164" fontId="6" fillId="4" borderId="3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horizontal="right" wrapText="1"/>
    </xf>
    <xf numFmtId="164" fontId="28" fillId="2" borderId="3" xfId="0" applyNumberFormat="1" applyFont="1" applyFill="1" applyBorder="1"/>
    <xf numFmtId="164" fontId="9" fillId="2" borderId="3" xfId="0" applyNumberFormat="1" applyFont="1" applyFill="1" applyBorder="1" applyAlignment="1"/>
    <xf numFmtId="164" fontId="11" fillId="6" borderId="3" xfId="0" applyNumberFormat="1" applyFont="1" applyFill="1" applyBorder="1" applyAlignment="1" applyProtection="1">
      <alignment horizontal="right" wrapText="1"/>
    </xf>
    <xf numFmtId="164" fontId="29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2" fillId="6" borderId="1" xfId="0" applyNumberFormat="1" applyFont="1" applyFill="1" applyBorder="1" applyAlignment="1" applyProtection="1">
      <alignment horizontal="left" vertical="center" wrapText="1"/>
    </xf>
    <xf numFmtId="0" fontId="22" fillId="6" borderId="2" xfId="0" applyNumberFormat="1" applyFont="1" applyFill="1" applyBorder="1" applyAlignment="1" applyProtection="1">
      <alignment horizontal="left" vertical="center" wrapTex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0" fontId="23" fillId="6" borderId="1" xfId="0" applyNumberFormat="1" applyFont="1" applyFill="1" applyBorder="1" applyAlignment="1" applyProtection="1">
      <alignment horizontal="left" vertical="center" wrapText="1"/>
    </xf>
    <xf numFmtId="0" fontId="23" fillId="6" borderId="2" xfId="0" applyNumberFormat="1" applyFont="1" applyFill="1" applyBorder="1" applyAlignment="1" applyProtection="1">
      <alignment horizontal="left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tabSelected="1" topLeftCell="A4" workbookViewId="0">
      <selection activeCell="G6" sqref="G6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39" t="s">
        <v>240</v>
      </c>
      <c r="C1" s="239"/>
      <c r="D1" s="239"/>
      <c r="E1" s="239"/>
      <c r="F1" s="239"/>
      <c r="G1" s="239"/>
      <c r="H1" s="239"/>
      <c r="I1" s="239"/>
      <c r="J1" s="239"/>
      <c r="K1" s="239"/>
    </row>
    <row r="2" spans="2:11" ht="18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239" t="s">
        <v>12</v>
      </c>
      <c r="C3" s="239"/>
      <c r="D3" s="239"/>
      <c r="E3" s="239"/>
      <c r="F3" s="239"/>
      <c r="G3" s="239"/>
      <c r="H3" s="239"/>
      <c r="I3" s="239"/>
      <c r="J3" s="239"/>
      <c r="K3" s="239"/>
    </row>
    <row r="4" spans="2:11" ht="36" customHeight="1" x14ac:dyDescent="0.25">
      <c r="B4" s="259"/>
      <c r="C4" s="259"/>
      <c r="D4" s="259"/>
      <c r="E4" s="20"/>
      <c r="F4" s="20"/>
      <c r="G4" s="20"/>
      <c r="H4" s="20"/>
      <c r="I4" s="20"/>
      <c r="J4" s="3"/>
    </row>
    <row r="5" spans="2:11" ht="18" customHeight="1" x14ac:dyDescent="0.25">
      <c r="B5" s="239" t="s">
        <v>50</v>
      </c>
      <c r="C5" s="239"/>
      <c r="D5" s="239"/>
      <c r="E5" s="239"/>
      <c r="F5" s="239"/>
      <c r="G5" s="239"/>
      <c r="H5" s="239"/>
      <c r="I5" s="239"/>
      <c r="J5" s="239"/>
      <c r="K5" s="239"/>
    </row>
    <row r="6" spans="2:11" ht="18" customHeight="1" x14ac:dyDescent="0.25">
      <c r="B6" s="37"/>
      <c r="C6" s="39"/>
      <c r="D6" s="39"/>
      <c r="E6" s="39"/>
      <c r="F6" s="39"/>
      <c r="G6" s="296" t="s">
        <v>250</v>
      </c>
      <c r="H6" s="39"/>
      <c r="I6" s="39"/>
      <c r="J6" s="39"/>
    </row>
    <row r="7" spans="2:11" x14ac:dyDescent="0.25">
      <c r="B7" s="252" t="s">
        <v>51</v>
      </c>
      <c r="C7" s="252"/>
      <c r="D7" s="252"/>
      <c r="E7" s="252"/>
      <c r="F7" s="252"/>
      <c r="G7" s="4"/>
      <c r="H7" s="4"/>
      <c r="I7" s="4"/>
      <c r="J7" s="23"/>
    </row>
    <row r="8" spans="2:11" ht="25.5" x14ac:dyDescent="0.25">
      <c r="B8" s="253" t="s">
        <v>7</v>
      </c>
      <c r="C8" s="254"/>
      <c r="D8" s="254"/>
      <c r="E8" s="254"/>
      <c r="F8" s="255"/>
      <c r="G8" s="41" t="s">
        <v>218</v>
      </c>
      <c r="H8" s="41" t="s">
        <v>230</v>
      </c>
      <c r="I8" s="41" t="s">
        <v>231</v>
      </c>
      <c r="J8" s="1" t="s">
        <v>17</v>
      </c>
      <c r="K8" s="1" t="s">
        <v>40</v>
      </c>
    </row>
    <row r="9" spans="2:11" s="31" customFormat="1" ht="12.75" x14ac:dyDescent="0.2">
      <c r="B9" s="246"/>
      <c r="C9" s="246"/>
      <c r="D9" s="246"/>
      <c r="E9" s="246"/>
      <c r="F9" s="247"/>
      <c r="G9" s="30">
        <v>1</v>
      </c>
      <c r="H9" s="29">
        <v>2</v>
      </c>
      <c r="I9" s="29">
        <v>3</v>
      </c>
      <c r="J9" s="41" t="s">
        <v>233</v>
      </c>
      <c r="K9" s="41" t="s">
        <v>232</v>
      </c>
    </row>
    <row r="10" spans="2:11" x14ac:dyDescent="0.25">
      <c r="B10" s="248" t="s">
        <v>0</v>
      </c>
      <c r="C10" s="249"/>
      <c r="D10" s="249"/>
      <c r="E10" s="249"/>
      <c r="F10" s="250"/>
      <c r="G10" s="148">
        <f>G11+G12</f>
        <v>567769.68999999994</v>
      </c>
      <c r="H10" s="148">
        <f>H11+H12</f>
        <v>699257.11</v>
      </c>
      <c r="I10" s="148">
        <f>I11+I12</f>
        <v>764104</v>
      </c>
      <c r="J10" s="22">
        <f>(H10/G10)*100</f>
        <v>123.15858389693189</v>
      </c>
      <c r="K10" s="22">
        <f>(H10/I10)*100</f>
        <v>91.513342424591414</v>
      </c>
    </row>
    <row r="11" spans="2:11" x14ac:dyDescent="0.25">
      <c r="B11" s="251" t="s">
        <v>43</v>
      </c>
      <c r="C11" s="242"/>
      <c r="D11" s="242"/>
      <c r="E11" s="242"/>
      <c r="F11" s="244"/>
      <c r="G11" s="149">
        <v>567769.68999999994</v>
      </c>
      <c r="H11" s="149">
        <v>699257.11</v>
      </c>
      <c r="I11" s="149">
        <v>764104</v>
      </c>
      <c r="J11" s="22">
        <f t="shared" ref="J11:J16" si="0">(H11/G11)*100</f>
        <v>123.15858389693189</v>
      </c>
      <c r="K11" s="22">
        <f t="shared" ref="K11:K15" si="1">(H11/I11)*100</f>
        <v>91.513342424591414</v>
      </c>
    </row>
    <row r="12" spans="2:11" x14ac:dyDescent="0.25">
      <c r="B12" s="256" t="s">
        <v>48</v>
      </c>
      <c r="C12" s="244"/>
      <c r="D12" s="244"/>
      <c r="E12" s="244"/>
      <c r="F12" s="244"/>
      <c r="G12" s="149">
        <v>0</v>
      </c>
      <c r="H12" s="149">
        <v>0</v>
      </c>
      <c r="I12" s="149">
        <v>0</v>
      </c>
      <c r="J12" s="22">
        <v>0</v>
      </c>
      <c r="K12" s="22">
        <v>0</v>
      </c>
    </row>
    <row r="13" spans="2:11" x14ac:dyDescent="0.25">
      <c r="B13" s="24" t="s">
        <v>1</v>
      </c>
      <c r="C13" s="38"/>
      <c r="D13" s="38"/>
      <c r="E13" s="38"/>
      <c r="F13" s="38"/>
      <c r="G13" s="148">
        <f>G14+G15</f>
        <v>569252.58000000007</v>
      </c>
      <c r="H13" s="148">
        <f t="shared" ref="H13:I13" si="2">H14+H15</f>
        <v>713297.66</v>
      </c>
      <c r="I13" s="148">
        <f t="shared" si="2"/>
        <v>764104</v>
      </c>
      <c r="J13" s="22">
        <f t="shared" si="0"/>
        <v>125.30424719375009</v>
      </c>
      <c r="K13" s="22">
        <f t="shared" si="1"/>
        <v>93.350860615832403</v>
      </c>
    </row>
    <row r="14" spans="2:11" x14ac:dyDescent="0.25">
      <c r="B14" s="241" t="s">
        <v>44</v>
      </c>
      <c r="C14" s="242"/>
      <c r="D14" s="242"/>
      <c r="E14" s="242"/>
      <c r="F14" s="242"/>
      <c r="G14" s="149">
        <v>566071.05000000005</v>
      </c>
      <c r="H14" s="149">
        <v>701486.1</v>
      </c>
      <c r="I14" s="149">
        <v>752364</v>
      </c>
      <c r="J14" s="22">
        <f t="shared" si="0"/>
        <v>123.92191757554107</v>
      </c>
      <c r="K14" s="22">
        <f t="shared" si="1"/>
        <v>93.237595100244036</v>
      </c>
    </row>
    <row r="15" spans="2:11" x14ac:dyDescent="0.25">
      <c r="B15" s="243" t="s">
        <v>45</v>
      </c>
      <c r="C15" s="244"/>
      <c r="D15" s="244"/>
      <c r="E15" s="244"/>
      <c r="F15" s="244"/>
      <c r="G15" s="150">
        <v>3181.53</v>
      </c>
      <c r="H15" s="150">
        <v>11811.56</v>
      </c>
      <c r="I15" s="150">
        <v>11740</v>
      </c>
      <c r="J15" s="22">
        <f t="shared" si="0"/>
        <v>371.25408215544093</v>
      </c>
      <c r="K15" s="22">
        <f t="shared" si="1"/>
        <v>100.60954003407154</v>
      </c>
    </row>
    <row r="16" spans="2:11" x14ac:dyDescent="0.25">
      <c r="B16" s="258" t="s">
        <v>54</v>
      </c>
      <c r="C16" s="249"/>
      <c r="D16" s="249"/>
      <c r="E16" s="249"/>
      <c r="F16" s="249"/>
      <c r="G16" s="148">
        <f>G10-G13</f>
        <v>-1482.8900000001304</v>
      </c>
      <c r="H16" s="148">
        <f>H10-H13</f>
        <v>-14040.550000000047</v>
      </c>
      <c r="I16" s="151">
        <f>I10-I13</f>
        <v>0</v>
      </c>
      <c r="J16" s="22">
        <f t="shared" si="0"/>
        <v>946.83691979842149</v>
      </c>
      <c r="K16" s="22">
        <v>0</v>
      </c>
    </row>
    <row r="17" spans="1:42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</row>
    <row r="18" spans="1:42" ht="18" customHeight="1" x14ac:dyDescent="0.25">
      <c r="B18" s="252" t="s">
        <v>55</v>
      </c>
      <c r="C18" s="252"/>
      <c r="D18" s="252"/>
      <c r="E18" s="252"/>
      <c r="F18" s="252"/>
      <c r="G18" s="18"/>
      <c r="H18" s="18"/>
      <c r="I18" s="19"/>
      <c r="J18" s="19"/>
      <c r="K18" s="19"/>
    </row>
    <row r="19" spans="1:42" ht="25.5" x14ac:dyDescent="0.25">
      <c r="B19" s="253" t="s">
        <v>7</v>
      </c>
      <c r="C19" s="254"/>
      <c r="D19" s="254"/>
      <c r="E19" s="254"/>
      <c r="F19" s="255"/>
      <c r="G19" s="28" t="s">
        <v>52</v>
      </c>
      <c r="H19" s="1" t="s">
        <v>42</v>
      </c>
      <c r="I19" s="1" t="s">
        <v>39</v>
      </c>
      <c r="J19" s="1" t="s">
        <v>17</v>
      </c>
      <c r="K19" s="1" t="s">
        <v>40</v>
      </c>
    </row>
    <row r="20" spans="1:42" s="31" customFormat="1" x14ac:dyDescent="0.25">
      <c r="B20" s="246">
        <v>1</v>
      </c>
      <c r="C20" s="246"/>
      <c r="D20" s="246"/>
      <c r="E20" s="246"/>
      <c r="F20" s="247"/>
      <c r="G20" s="30">
        <v>2</v>
      </c>
      <c r="H20" s="29">
        <v>3</v>
      </c>
      <c r="I20" s="29">
        <v>4</v>
      </c>
      <c r="J20" s="29" t="s">
        <v>19</v>
      </c>
      <c r="K20" s="29" t="s">
        <v>20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31"/>
      <c r="B21" s="251" t="s">
        <v>46</v>
      </c>
      <c r="C21" s="263"/>
      <c r="D21" s="263"/>
      <c r="E21" s="263"/>
      <c r="F21" s="264"/>
      <c r="G21" s="21"/>
      <c r="H21" s="21"/>
      <c r="I21" s="21"/>
      <c r="J21" s="21"/>
      <c r="K21" s="21"/>
    </row>
    <row r="22" spans="1:42" x14ac:dyDescent="0.25">
      <c r="A22" s="31"/>
      <c r="B22" s="251" t="s">
        <v>47</v>
      </c>
      <c r="C22" s="242"/>
      <c r="D22" s="242"/>
      <c r="E22" s="242"/>
      <c r="F22" s="242"/>
      <c r="G22" s="21"/>
      <c r="H22" s="21"/>
      <c r="I22" s="21"/>
      <c r="J22" s="21"/>
      <c r="K22" s="21"/>
    </row>
    <row r="23" spans="1:42" s="40" customFormat="1" ht="15" customHeight="1" x14ac:dyDescent="0.25">
      <c r="A23" s="31"/>
      <c r="B23" s="260" t="s">
        <v>49</v>
      </c>
      <c r="C23" s="261"/>
      <c r="D23" s="261"/>
      <c r="E23" s="261"/>
      <c r="F23" s="262"/>
      <c r="G23" s="22"/>
      <c r="H23" s="22"/>
      <c r="I23" s="22"/>
      <c r="J23" s="22"/>
      <c r="K23" s="2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40" customFormat="1" ht="15" customHeight="1" x14ac:dyDescent="0.25">
      <c r="A24" s="31"/>
      <c r="B24" s="260" t="s">
        <v>56</v>
      </c>
      <c r="C24" s="261"/>
      <c r="D24" s="261"/>
      <c r="E24" s="261"/>
      <c r="F24" s="262"/>
      <c r="G24" s="22"/>
      <c r="H24" s="22"/>
      <c r="I24" s="22"/>
      <c r="J24" s="22"/>
      <c r="K24" s="2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31"/>
      <c r="B25" s="258" t="s">
        <v>57</v>
      </c>
      <c r="C25" s="249"/>
      <c r="D25" s="249"/>
      <c r="E25" s="249"/>
      <c r="F25" s="249"/>
      <c r="G25" s="22"/>
      <c r="H25" s="22"/>
      <c r="I25" s="22"/>
      <c r="J25" s="22"/>
      <c r="K25" s="22"/>
    </row>
    <row r="26" spans="1:42" ht="15.75" x14ac:dyDescent="0.25">
      <c r="B26" s="15"/>
      <c r="C26" s="16"/>
      <c r="D26" s="16"/>
      <c r="E26" s="16"/>
      <c r="F26" s="16"/>
      <c r="G26" s="17"/>
      <c r="H26" s="17"/>
      <c r="I26" s="17"/>
      <c r="J26" s="17"/>
    </row>
    <row r="27" spans="1:42" ht="15.75" x14ac:dyDescent="0.25">
      <c r="B27" s="265" t="s">
        <v>81</v>
      </c>
      <c r="C27" s="265"/>
      <c r="D27" s="265"/>
      <c r="E27" s="265"/>
      <c r="F27" s="265"/>
      <c r="G27" s="265"/>
      <c r="H27" s="265"/>
      <c r="I27" s="265"/>
      <c r="J27" s="265"/>
      <c r="K27" s="265"/>
    </row>
    <row r="28" spans="1:42" ht="15.75" x14ac:dyDescent="0.25">
      <c r="B28" s="15"/>
      <c r="C28" s="16"/>
      <c r="D28" s="16"/>
      <c r="E28" s="16"/>
      <c r="F28" s="16"/>
      <c r="G28" s="17"/>
      <c r="H28" s="17"/>
      <c r="I28" s="17"/>
      <c r="J28" s="17"/>
    </row>
    <row r="29" spans="1:42" ht="15" customHeight="1" x14ac:dyDescent="0.25">
      <c r="B29" s="245"/>
      <c r="C29" s="245"/>
      <c r="D29" s="245"/>
      <c r="E29" s="245"/>
      <c r="F29" s="245"/>
      <c r="G29" s="245"/>
      <c r="H29" s="245"/>
      <c r="I29" s="245"/>
      <c r="J29" s="245"/>
      <c r="K29" s="245"/>
    </row>
    <row r="30" spans="1:42" x14ac:dyDescent="0.25">
      <c r="B30" s="36"/>
      <c r="C30" s="36"/>
      <c r="D30" s="36"/>
      <c r="E30" s="36"/>
      <c r="F30" s="36"/>
      <c r="G30" s="36"/>
      <c r="H30" s="36"/>
      <c r="I30" s="36"/>
      <c r="J30" s="36"/>
    </row>
    <row r="31" spans="1:42" ht="15" customHeight="1" x14ac:dyDescent="0.25">
      <c r="B31" s="245" t="s">
        <v>58</v>
      </c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42" ht="36.75" customHeight="1" x14ac:dyDescent="0.25"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spans="2:11" x14ac:dyDescent="0.25">
      <c r="B33" s="240"/>
      <c r="C33" s="240"/>
      <c r="D33" s="240"/>
      <c r="E33" s="240"/>
      <c r="F33" s="240"/>
      <c r="G33" s="240"/>
      <c r="H33" s="240"/>
      <c r="I33" s="240"/>
      <c r="J33" s="240"/>
    </row>
    <row r="34" spans="2:11" ht="15" customHeight="1" x14ac:dyDescent="0.25">
      <c r="B34" s="257" t="s">
        <v>82</v>
      </c>
      <c r="C34" s="257"/>
      <c r="D34" s="257"/>
      <c r="E34" s="257"/>
      <c r="F34" s="257"/>
      <c r="G34" s="257"/>
      <c r="H34" s="257"/>
      <c r="I34" s="257"/>
      <c r="J34" s="257"/>
      <c r="K34" s="257"/>
    </row>
    <row r="35" spans="2:11" x14ac:dyDescent="0.25"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3"/>
  <sheetViews>
    <sheetView topLeftCell="B73" zoomScaleNormal="100" workbookViewId="0">
      <selection activeCell="M119" sqref="M119:O1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3.5703125" customWidth="1"/>
    <col min="9" max="9" width="25.28515625" customWidth="1"/>
    <col min="10" max="11" width="15.7109375" customWidth="1"/>
    <col min="13" max="13" width="12.7109375" bestFit="1" customWidth="1"/>
    <col min="14" max="14" width="13.85546875" customWidth="1"/>
    <col min="15" max="15" width="12.7109375" bestFit="1" customWidth="1"/>
    <col min="16" max="16" width="13.5703125" customWidth="1"/>
  </cols>
  <sheetData>
    <row r="1" spans="2:16" ht="18" customHeight="1" x14ac:dyDescent="0.25">
      <c r="B1" s="2"/>
      <c r="C1" s="2"/>
      <c r="D1" s="2"/>
      <c r="E1" s="20"/>
      <c r="F1" s="2"/>
      <c r="G1" s="2"/>
      <c r="H1" s="20"/>
      <c r="I1" s="2"/>
      <c r="J1" s="2"/>
    </row>
    <row r="2" spans="2:16" ht="15.75" customHeight="1" x14ac:dyDescent="0.25">
      <c r="B2" s="239" t="s">
        <v>12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6" ht="18" x14ac:dyDescent="0.25">
      <c r="B3" s="2"/>
      <c r="C3" s="2"/>
      <c r="D3" s="2"/>
      <c r="E3" s="20"/>
      <c r="F3" s="2"/>
      <c r="G3" s="2"/>
      <c r="H3" s="20"/>
      <c r="I3" s="2"/>
      <c r="J3" s="3"/>
    </row>
    <row r="4" spans="2:16" ht="18" customHeight="1" x14ac:dyDescent="0.25">
      <c r="B4" s="239" t="s">
        <v>59</v>
      </c>
      <c r="C4" s="239"/>
      <c r="D4" s="239"/>
      <c r="E4" s="239"/>
      <c r="F4" s="239"/>
      <c r="G4" s="239"/>
      <c r="H4" s="239"/>
      <c r="I4" s="239"/>
      <c r="J4" s="239"/>
      <c r="K4" s="239"/>
    </row>
    <row r="5" spans="2:16" ht="18" x14ac:dyDescent="0.25">
      <c r="B5" s="2"/>
      <c r="C5" s="2"/>
      <c r="D5" s="2"/>
      <c r="E5" s="20"/>
      <c r="F5" s="2"/>
      <c r="G5" s="2"/>
      <c r="H5" s="20"/>
      <c r="I5" s="2"/>
      <c r="J5" s="3"/>
    </row>
    <row r="6" spans="2:16" ht="15.75" customHeight="1" x14ac:dyDescent="0.25">
      <c r="B6" s="239" t="s">
        <v>18</v>
      </c>
      <c r="C6" s="239"/>
      <c r="D6" s="239"/>
      <c r="E6" s="239"/>
      <c r="F6" s="239"/>
      <c r="G6" s="239"/>
      <c r="H6" s="239"/>
      <c r="I6" s="239"/>
      <c r="J6" s="239"/>
      <c r="K6" s="239"/>
    </row>
    <row r="7" spans="2:16" ht="18" x14ac:dyDescent="0.25">
      <c r="B7" s="2"/>
      <c r="C7" s="2"/>
      <c r="D7" s="2"/>
      <c r="E7" s="20"/>
      <c r="F7" s="2"/>
      <c r="G7" s="2"/>
      <c r="H7" s="20"/>
      <c r="I7" s="2"/>
      <c r="J7" s="3"/>
    </row>
    <row r="8" spans="2:16" ht="25.5" x14ac:dyDescent="0.25">
      <c r="B8" s="266" t="s">
        <v>7</v>
      </c>
      <c r="C8" s="267"/>
      <c r="D8" s="267"/>
      <c r="E8" s="267"/>
      <c r="F8" s="268"/>
      <c r="G8" s="41" t="s">
        <v>218</v>
      </c>
      <c r="H8" s="41" t="s">
        <v>230</v>
      </c>
      <c r="I8" s="41" t="s">
        <v>231</v>
      </c>
      <c r="J8" s="41" t="s">
        <v>17</v>
      </c>
      <c r="K8" s="41" t="s">
        <v>40</v>
      </c>
    </row>
    <row r="9" spans="2:16" ht="16.5" customHeight="1" x14ac:dyDescent="0.25">
      <c r="B9" s="266"/>
      <c r="C9" s="267"/>
      <c r="D9" s="267"/>
      <c r="E9" s="267"/>
      <c r="F9" s="268"/>
      <c r="G9" s="41">
        <v>1</v>
      </c>
      <c r="H9" s="41">
        <v>2</v>
      </c>
      <c r="I9" s="41">
        <v>3</v>
      </c>
      <c r="J9" s="41" t="s">
        <v>233</v>
      </c>
      <c r="K9" s="41" t="s">
        <v>232</v>
      </c>
    </row>
    <row r="10" spans="2:16" x14ac:dyDescent="0.25">
      <c r="B10" s="7"/>
      <c r="C10" s="7"/>
      <c r="D10" s="7" t="s">
        <v>133</v>
      </c>
      <c r="E10" s="7"/>
      <c r="F10" s="7" t="s">
        <v>21</v>
      </c>
      <c r="G10" s="180">
        <f>G11</f>
        <v>567769.68999999994</v>
      </c>
      <c r="H10" s="180">
        <f t="shared" ref="H10:I10" si="0">H11</f>
        <v>699257.11</v>
      </c>
      <c r="I10" s="180">
        <f t="shared" si="0"/>
        <v>764104</v>
      </c>
      <c r="J10" s="142">
        <f>(H10/G10)*100</f>
        <v>123.15858389693189</v>
      </c>
      <c r="K10" s="142">
        <f>(H10/I10)*100</f>
        <v>91.513342424591414</v>
      </c>
    </row>
    <row r="11" spans="2:16" ht="15.75" customHeight="1" x14ac:dyDescent="0.25">
      <c r="B11" s="7">
        <v>6</v>
      </c>
      <c r="C11" s="7"/>
      <c r="D11" s="7"/>
      <c r="E11" s="7"/>
      <c r="F11" s="7" t="s">
        <v>2</v>
      </c>
      <c r="G11" s="180">
        <f>G12+G18+G21+G24+G29+G34</f>
        <v>567769.68999999994</v>
      </c>
      <c r="H11" s="180">
        <f t="shared" ref="H11" si="1">H12+H18+H21+H24+H29+H34+H41</f>
        <v>699257.11</v>
      </c>
      <c r="I11" s="180">
        <f>I12+I18+I21+I24+I29+I34</f>
        <v>764104</v>
      </c>
      <c r="J11" s="142">
        <f t="shared" ref="J11:J36" si="2">(H11/G11)*100</f>
        <v>123.15858389693189</v>
      </c>
      <c r="K11" s="142">
        <f t="shared" ref="K11:K33" si="3">(H11/I11)*100</f>
        <v>91.513342424591414</v>
      </c>
    </row>
    <row r="12" spans="2:16" ht="25.5" x14ac:dyDescent="0.25">
      <c r="B12" s="7"/>
      <c r="C12" s="7">
        <v>63</v>
      </c>
      <c r="D12" s="7"/>
      <c r="E12" s="7"/>
      <c r="F12" s="7" t="s">
        <v>22</v>
      </c>
      <c r="G12" s="180">
        <f>G13+G15</f>
        <v>512023.16</v>
      </c>
      <c r="H12" s="180">
        <f t="shared" ref="H12" si="4">H13+H15</f>
        <v>637347.98</v>
      </c>
      <c r="I12" s="180">
        <f>I13+I14+I15</f>
        <v>688442</v>
      </c>
      <c r="J12" s="142">
        <f t="shared" si="2"/>
        <v>124.4763967317416</v>
      </c>
      <c r="K12" s="142">
        <f t="shared" si="3"/>
        <v>92.57831160794953</v>
      </c>
    </row>
    <row r="13" spans="2:16" ht="25.5" x14ac:dyDescent="0.25">
      <c r="B13" s="8"/>
      <c r="C13" s="8"/>
      <c r="D13" s="8"/>
      <c r="E13" s="8">
        <v>6361</v>
      </c>
      <c r="F13" s="33" t="s">
        <v>83</v>
      </c>
      <c r="G13" s="179">
        <v>493329.93</v>
      </c>
      <c r="H13" s="179">
        <v>610220.51</v>
      </c>
      <c r="I13" s="181">
        <v>654766</v>
      </c>
      <c r="J13" s="142">
        <f t="shared" si="2"/>
        <v>123.69419994444692</v>
      </c>
      <c r="K13" s="142">
        <f t="shared" si="3"/>
        <v>93.196731351353009</v>
      </c>
    </row>
    <row r="14" spans="2:16" x14ac:dyDescent="0.25">
      <c r="B14" s="8"/>
      <c r="C14" s="8"/>
      <c r="D14" s="8"/>
      <c r="E14" s="8">
        <v>6362</v>
      </c>
      <c r="F14" s="33" t="s">
        <v>229</v>
      </c>
      <c r="G14" s="179">
        <v>0</v>
      </c>
      <c r="H14" s="179">
        <v>0</v>
      </c>
      <c r="I14" s="181">
        <v>2200</v>
      </c>
      <c r="J14" s="142">
        <v>0</v>
      </c>
      <c r="K14" s="142">
        <f t="shared" si="3"/>
        <v>0</v>
      </c>
      <c r="N14" s="187"/>
      <c r="O14" s="187"/>
      <c r="P14" s="187"/>
    </row>
    <row r="15" spans="2:16" x14ac:dyDescent="0.25">
      <c r="B15" s="8"/>
      <c r="C15" s="8"/>
      <c r="D15" s="9"/>
      <c r="E15" s="9">
        <v>6381</v>
      </c>
      <c r="F15" s="9" t="s">
        <v>214</v>
      </c>
      <c r="G15" s="179">
        <v>18693.23</v>
      </c>
      <c r="H15" s="179">
        <v>27127.47</v>
      </c>
      <c r="I15" s="181">
        <v>31476</v>
      </c>
      <c r="J15" s="142">
        <f t="shared" si="2"/>
        <v>145.11922230668537</v>
      </c>
      <c r="K15" s="142">
        <f t="shared" si="3"/>
        <v>86.184616850934049</v>
      </c>
      <c r="N15" s="187"/>
      <c r="O15" s="187"/>
      <c r="P15" s="187"/>
    </row>
    <row r="16" spans="2:16" x14ac:dyDescent="0.25">
      <c r="B16" s="54"/>
      <c r="C16" s="54"/>
      <c r="D16" s="55">
        <v>51</v>
      </c>
      <c r="E16" s="55"/>
      <c r="F16" s="55" t="s">
        <v>128</v>
      </c>
      <c r="G16" s="185">
        <v>18693.23</v>
      </c>
      <c r="H16" s="185">
        <f>H15</f>
        <v>27127.47</v>
      </c>
      <c r="I16" s="184">
        <v>31476</v>
      </c>
      <c r="J16" s="147">
        <f t="shared" si="2"/>
        <v>145.11922230668537</v>
      </c>
      <c r="K16" s="147">
        <f t="shared" si="3"/>
        <v>86.184616850934049</v>
      </c>
      <c r="N16" s="173"/>
      <c r="O16" s="187"/>
      <c r="P16" s="187"/>
    </row>
    <row r="17" spans="2:16" x14ac:dyDescent="0.25">
      <c r="B17" s="54"/>
      <c r="C17" s="54"/>
      <c r="D17" s="55">
        <v>52</v>
      </c>
      <c r="E17" s="55"/>
      <c r="F17" s="55" t="s">
        <v>129</v>
      </c>
      <c r="G17" s="185">
        <v>493329.93</v>
      </c>
      <c r="H17" s="185">
        <f>H13+H14</f>
        <v>610220.51</v>
      </c>
      <c r="I17" s="184">
        <f>I13+I14</f>
        <v>656966</v>
      </c>
      <c r="J17" s="147">
        <f t="shared" si="2"/>
        <v>123.69419994444692</v>
      </c>
      <c r="K17" s="147">
        <f t="shared" si="3"/>
        <v>92.88464090987965</v>
      </c>
      <c r="N17" s="173"/>
      <c r="O17" s="187"/>
      <c r="P17" s="187"/>
    </row>
    <row r="18" spans="2:16" x14ac:dyDescent="0.25">
      <c r="B18" s="8"/>
      <c r="C18" s="27">
        <v>64</v>
      </c>
      <c r="D18" s="34"/>
      <c r="E18" s="34"/>
      <c r="F18" s="34" t="s">
        <v>84</v>
      </c>
      <c r="G18" s="180">
        <f>G19</f>
        <v>16.23</v>
      </c>
      <c r="H18" s="180">
        <f t="shared" ref="H18:I18" si="5">H19</f>
        <v>18.87</v>
      </c>
      <c r="I18" s="180">
        <f t="shared" si="5"/>
        <v>19</v>
      </c>
      <c r="J18" s="142">
        <f t="shared" si="2"/>
        <v>116.26617375231054</v>
      </c>
      <c r="K18" s="142"/>
      <c r="N18" s="173"/>
      <c r="O18" s="187"/>
      <c r="P18" s="187"/>
    </row>
    <row r="19" spans="2:16" x14ac:dyDescent="0.25">
      <c r="B19" s="8"/>
      <c r="C19" s="8"/>
      <c r="D19" s="9"/>
      <c r="E19" s="9">
        <v>6413</v>
      </c>
      <c r="F19" s="9" t="s">
        <v>85</v>
      </c>
      <c r="G19" s="179">
        <v>16.23</v>
      </c>
      <c r="H19" s="179">
        <v>18.87</v>
      </c>
      <c r="I19" s="181">
        <v>19</v>
      </c>
      <c r="J19" s="142">
        <f t="shared" si="2"/>
        <v>116.26617375231054</v>
      </c>
      <c r="K19" s="142"/>
      <c r="N19" s="173"/>
      <c r="O19" s="187"/>
      <c r="P19" s="187"/>
    </row>
    <row r="20" spans="2:16" x14ac:dyDescent="0.25">
      <c r="B20" s="54"/>
      <c r="C20" s="54"/>
      <c r="D20" s="55">
        <v>31</v>
      </c>
      <c r="E20" s="55"/>
      <c r="F20" s="55" t="s">
        <v>130</v>
      </c>
      <c r="G20" s="185">
        <v>16.23</v>
      </c>
      <c r="H20" s="185">
        <f>H18</f>
        <v>18.87</v>
      </c>
      <c r="I20" s="184">
        <f>I18</f>
        <v>19</v>
      </c>
      <c r="J20" s="147">
        <f t="shared" si="2"/>
        <v>116.26617375231054</v>
      </c>
      <c r="K20" s="147"/>
      <c r="N20" s="173"/>
      <c r="O20" s="187"/>
      <c r="P20" s="187"/>
    </row>
    <row r="21" spans="2:16" ht="25.5" x14ac:dyDescent="0.25">
      <c r="B21" s="8"/>
      <c r="C21" s="27">
        <v>65</v>
      </c>
      <c r="D21" s="34"/>
      <c r="E21" s="34"/>
      <c r="F21" s="49" t="s">
        <v>87</v>
      </c>
      <c r="G21" s="180">
        <f>G22</f>
        <v>7576.04</v>
      </c>
      <c r="H21" s="180">
        <f t="shared" ref="H21:I21" si="6">H22</f>
        <v>12685.05</v>
      </c>
      <c r="I21" s="180">
        <f t="shared" si="6"/>
        <v>14200</v>
      </c>
      <c r="J21" s="142">
        <f t="shared" si="2"/>
        <v>167.43641797033806</v>
      </c>
      <c r="K21" s="142">
        <f t="shared" si="3"/>
        <v>89.331338028169</v>
      </c>
      <c r="N21" s="173"/>
      <c r="O21" s="187"/>
      <c r="P21" s="187"/>
    </row>
    <row r="22" spans="2:16" x14ac:dyDescent="0.25">
      <c r="B22" s="8"/>
      <c r="C22" s="8"/>
      <c r="D22" s="9"/>
      <c r="E22" s="9">
        <v>6526</v>
      </c>
      <c r="F22" s="9" t="s">
        <v>86</v>
      </c>
      <c r="G22" s="179">
        <v>7576.04</v>
      </c>
      <c r="H22" s="179">
        <v>12685.05</v>
      </c>
      <c r="I22" s="181">
        <v>14200</v>
      </c>
      <c r="J22" s="142">
        <f t="shared" si="2"/>
        <v>167.43641797033806</v>
      </c>
      <c r="K22" s="142">
        <f t="shared" si="3"/>
        <v>89.331338028169</v>
      </c>
      <c r="N22" s="171"/>
      <c r="O22" s="172"/>
      <c r="P22" s="172"/>
    </row>
    <row r="23" spans="2:16" x14ac:dyDescent="0.25">
      <c r="B23" s="54"/>
      <c r="C23" s="54"/>
      <c r="D23" s="55">
        <v>43</v>
      </c>
      <c r="E23" s="55"/>
      <c r="F23" s="55" t="s">
        <v>131</v>
      </c>
      <c r="G23" s="185">
        <v>7576.04</v>
      </c>
      <c r="H23" s="185">
        <f>H21</f>
        <v>12685.05</v>
      </c>
      <c r="I23" s="184">
        <f>I21</f>
        <v>14200</v>
      </c>
      <c r="J23" s="147">
        <f t="shared" si="2"/>
        <v>167.43641797033806</v>
      </c>
      <c r="K23" s="147">
        <f t="shared" si="3"/>
        <v>89.331338028169</v>
      </c>
      <c r="N23" s="134"/>
      <c r="O23" s="93"/>
      <c r="P23" s="93"/>
    </row>
    <row r="24" spans="2:16" ht="25.5" x14ac:dyDescent="0.25">
      <c r="B24" s="8"/>
      <c r="C24" s="27">
        <v>66</v>
      </c>
      <c r="D24" s="34"/>
      <c r="E24" s="34"/>
      <c r="F24" s="7" t="s">
        <v>23</v>
      </c>
      <c r="G24" s="180">
        <f>G25+G26</f>
        <v>13057.05</v>
      </c>
      <c r="H24" s="180">
        <f t="shared" ref="H24:I24" si="7">H25+H26</f>
        <v>7233.9699999999993</v>
      </c>
      <c r="I24" s="180">
        <f t="shared" si="7"/>
        <v>18918</v>
      </c>
      <c r="J24" s="142">
        <f t="shared" si="2"/>
        <v>55.40279006360548</v>
      </c>
      <c r="K24" s="142">
        <f t="shared" si="3"/>
        <v>38.238555872713818</v>
      </c>
      <c r="N24" s="134"/>
      <c r="O24" s="93"/>
      <c r="P24" s="93"/>
    </row>
    <row r="25" spans="2:16" x14ac:dyDescent="0.25">
      <c r="B25" s="8"/>
      <c r="C25" s="27"/>
      <c r="D25" s="9"/>
      <c r="E25" s="9">
        <v>6615</v>
      </c>
      <c r="F25" s="12" t="s">
        <v>88</v>
      </c>
      <c r="G25" s="179">
        <v>3054.09</v>
      </c>
      <c r="H25" s="179">
        <v>3326.5</v>
      </c>
      <c r="I25" s="181">
        <v>16218</v>
      </c>
      <c r="J25" s="142">
        <f t="shared" si="2"/>
        <v>108.91951448713037</v>
      </c>
      <c r="K25" s="142">
        <f t="shared" si="3"/>
        <v>20.511160439018376</v>
      </c>
    </row>
    <row r="26" spans="2:16" x14ac:dyDescent="0.25">
      <c r="B26" s="8"/>
      <c r="C26" s="8"/>
      <c r="D26" s="9"/>
      <c r="E26" s="9">
        <v>6631</v>
      </c>
      <c r="F26" s="12" t="s">
        <v>89</v>
      </c>
      <c r="G26" s="179">
        <v>10002.959999999999</v>
      </c>
      <c r="H26" s="179">
        <v>3907.47</v>
      </c>
      <c r="I26" s="181">
        <v>2700</v>
      </c>
      <c r="J26" s="142">
        <f t="shared" si="2"/>
        <v>39.063137311355838</v>
      </c>
      <c r="K26" s="142">
        <f t="shared" si="3"/>
        <v>144.7211111111111</v>
      </c>
    </row>
    <row r="27" spans="2:16" x14ac:dyDescent="0.25">
      <c r="B27" s="54"/>
      <c r="C27" s="54"/>
      <c r="D27" s="55">
        <v>31</v>
      </c>
      <c r="E27" s="55"/>
      <c r="F27" s="56" t="s">
        <v>132</v>
      </c>
      <c r="G27" s="185">
        <v>3054.09</v>
      </c>
      <c r="H27" s="185">
        <f>H25</f>
        <v>3326.5</v>
      </c>
      <c r="I27" s="184">
        <f>I25</f>
        <v>16218</v>
      </c>
      <c r="J27" s="147">
        <f t="shared" si="2"/>
        <v>108.91951448713037</v>
      </c>
      <c r="K27" s="147">
        <f t="shared" si="3"/>
        <v>20.511160439018376</v>
      </c>
      <c r="N27" s="57"/>
    </row>
    <row r="28" spans="2:16" x14ac:dyDescent="0.25">
      <c r="B28" s="54"/>
      <c r="C28" s="54"/>
      <c r="D28" s="55">
        <v>61</v>
      </c>
      <c r="E28" s="55"/>
      <c r="F28" s="56" t="s">
        <v>89</v>
      </c>
      <c r="G28" s="185">
        <v>10002.959999999999</v>
      </c>
      <c r="H28" s="185">
        <f>H26</f>
        <v>3907.47</v>
      </c>
      <c r="I28" s="184">
        <f>I26</f>
        <v>2700</v>
      </c>
      <c r="J28" s="147">
        <f t="shared" si="2"/>
        <v>39.063137311355838</v>
      </c>
      <c r="K28" s="147">
        <f t="shared" si="3"/>
        <v>144.7211111111111</v>
      </c>
    </row>
    <row r="29" spans="2:16" x14ac:dyDescent="0.25">
      <c r="B29" s="8"/>
      <c r="C29" s="27">
        <v>67</v>
      </c>
      <c r="D29" s="34"/>
      <c r="E29" s="34"/>
      <c r="F29" s="7" t="s">
        <v>90</v>
      </c>
      <c r="G29" s="180">
        <f>G30+G31</f>
        <v>35068.21</v>
      </c>
      <c r="H29" s="180">
        <f t="shared" ref="H29:I29" si="8">H30+H31</f>
        <v>41971.24</v>
      </c>
      <c r="I29" s="180">
        <f t="shared" si="8"/>
        <v>42525</v>
      </c>
      <c r="J29" s="142">
        <f t="shared" si="2"/>
        <v>119.68458042198333</v>
      </c>
      <c r="K29" s="142">
        <f t="shared" si="3"/>
        <v>98.697801293356846</v>
      </c>
    </row>
    <row r="30" spans="2:16" ht="25.5" x14ac:dyDescent="0.25">
      <c r="B30" s="8"/>
      <c r="C30" s="8"/>
      <c r="D30" s="9"/>
      <c r="E30" s="9">
        <v>6711</v>
      </c>
      <c r="F30" s="12" t="s">
        <v>91</v>
      </c>
      <c r="G30" s="179">
        <v>35068.21</v>
      </c>
      <c r="H30" s="179">
        <v>37183.74</v>
      </c>
      <c r="I30" s="181">
        <f>I32+I33</f>
        <v>42525</v>
      </c>
      <c r="J30" s="142">
        <f t="shared" si="2"/>
        <v>106.03261472427592</v>
      </c>
      <c r="K30" s="142">
        <f t="shared" si="3"/>
        <v>87.439717813051146</v>
      </c>
      <c r="N30" s="57"/>
    </row>
    <row r="31" spans="2:16" x14ac:dyDescent="0.25">
      <c r="B31" s="8"/>
      <c r="C31" s="8"/>
      <c r="D31" s="9"/>
      <c r="E31" s="9">
        <v>6712</v>
      </c>
      <c r="F31" s="12" t="s">
        <v>234</v>
      </c>
      <c r="G31" s="179">
        <v>0</v>
      </c>
      <c r="H31" s="179">
        <v>4787.5</v>
      </c>
      <c r="I31" s="181"/>
      <c r="J31" s="142"/>
      <c r="K31" s="142"/>
      <c r="M31" s="57"/>
      <c r="N31" s="57"/>
    </row>
    <row r="32" spans="2:16" x14ac:dyDescent="0.25">
      <c r="B32" s="54"/>
      <c r="C32" s="54"/>
      <c r="D32" s="55">
        <v>11</v>
      </c>
      <c r="E32" s="55"/>
      <c r="F32" s="56" t="s">
        <v>134</v>
      </c>
      <c r="G32" s="185">
        <v>6066.32</v>
      </c>
      <c r="H32" s="185">
        <v>4799.74</v>
      </c>
      <c r="I32" s="184">
        <v>5285</v>
      </c>
      <c r="J32" s="147">
        <f t="shared" si="2"/>
        <v>79.121114613142723</v>
      </c>
      <c r="K32" s="147">
        <f t="shared" si="3"/>
        <v>90.818164616840107</v>
      </c>
      <c r="N32" s="57"/>
      <c r="O32" s="93"/>
      <c r="P32" s="57"/>
    </row>
    <row r="33" spans="2:16" x14ac:dyDescent="0.25">
      <c r="B33" s="54"/>
      <c r="C33" s="54"/>
      <c r="D33" s="55">
        <v>44</v>
      </c>
      <c r="E33" s="55"/>
      <c r="F33" s="56" t="s">
        <v>135</v>
      </c>
      <c r="G33" s="185">
        <v>29001.89</v>
      </c>
      <c r="H33" s="185">
        <f>H30-H32+H31</f>
        <v>37171.5</v>
      </c>
      <c r="I33" s="184">
        <v>37240</v>
      </c>
      <c r="J33" s="147">
        <f t="shared" si="2"/>
        <v>128.16923310860088</v>
      </c>
      <c r="K33" s="147">
        <f t="shared" si="3"/>
        <v>99.816058002148225</v>
      </c>
    </row>
    <row r="34" spans="2:16" x14ac:dyDescent="0.25">
      <c r="B34" s="8"/>
      <c r="C34" s="27">
        <v>68</v>
      </c>
      <c r="D34" s="34"/>
      <c r="E34" s="34"/>
      <c r="F34" s="7" t="s">
        <v>92</v>
      </c>
      <c r="G34" s="180">
        <f>G35</f>
        <v>29</v>
      </c>
      <c r="H34" s="180">
        <f t="shared" ref="H34:I34" si="9">H35</f>
        <v>0</v>
      </c>
      <c r="I34" s="180">
        <f t="shared" si="9"/>
        <v>0</v>
      </c>
      <c r="J34" s="142">
        <f t="shared" si="2"/>
        <v>0</v>
      </c>
      <c r="K34" s="142"/>
    </row>
    <row r="35" spans="2:16" x14ac:dyDescent="0.25">
      <c r="B35" s="8"/>
      <c r="C35" s="8"/>
      <c r="D35" s="9"/>
      <c r="E35" s="9">
        <v>6831</v>
      </c>
      <c r="F35" s="12" t="s">
        <v>93</v>
      </c>
      <c r="G35" s="179">
        <v>29</v>
      </c>
      <c r="H35" s="179"/>
      <c r="I35" s="181">
        <v>0</v>
      </c>
      <c r="J35" s="142">
        <f t="shared" si="2"/>
        <v>0</v>
      </c>
      <c r="K35" s="142"/>
    </row>
    <row r="36" spans="2:16" x14ac:dyDescent="0.25">
      <c r="B36" s="54"/>
      <c r="C36" s="54"/>
      <c r="D36" s="55">
        <v>52</v>
      </c>
      <c r="E36" s="55"/>
      <c r="F36" s="56" t="s">
        <v>129</v>
      </c>
      <c r="G36" s="185">
        <v>29</v>
      </c>
      <c r="H36" s="185"/>
      <c r="I36" s="184">
        <v>0</v>
      </c>
      <c r="J36" s="147">
        <f t="shared" si="2"/>
        <v>0</v>
      </c>
      <c r="K36" s="147"/>
    </row>
    <row r="37" spans="2:16" s="35" customFormat="1" x14ac:dyDescent="0.25">
      <c r="B37" s="27">
        <v>7</v>
      </c>
      <c r="C37" s="27"/>
      <c r="D37" s="34"/>
      <c r="E37" s="34"/>
      <c r="F37" s="7" t="s">
        <v>3</v>
      </c>
      <c r="G37" s="180"/>
      <c r="H37" s="180"/>
      <c r="I37" s="182"/>
      <c r="J37" s="142"/>
      <c r="K37" s="142"/>
    </row>
    <row r="38" spans="2:16" x14ac:dyDescent="0.25">
      <c r="B38" s="8"/>
      <c r="C38" s="8">
        <v>72</v>
      </c>
      <c r="D38" s="9"/>
      <c r="E38" s="9"/>
      <c r="F38" s="33" t="s">
        <v>25</v>
      </c>
      <c r="G38" s="179"/>
      <c r="H38" s="179"/>
      <c r="I38" s="181"/>
      <c r="J38" s="142"/>
      <c r="K38" s="142"/>
      <c r="O38" s="57"/>
    </row>
    <row r="39" spans="2:16" x14ac:dyDescent="0.25">
      <c r="B39" s="8"/>
      <c r="C39" s="8"/>
      <c r="D39" s="8">
        <v>721</v>
      </c>
      <c r="E39" s="8"/>
      <c r="F39" s="33" t="s">
        <v>26</v>
      </c>
      <c r="G39" s="179"/>
      <c r="H39" s="179"/>
      <c r="I39" s="181"/>
      <c r="J39" s="142"/>
      <c r="K39" s="142"/>
      <c r="N39" s="57"/>
    </row>
    <row r="40" spans="2:16" x14ac:dyDescent="0.25">
      <c r="B40" s="8"/>
      <c r="C40" s="8"/>
      <c r="D40" s="8"/>
      <c r="E40" s="8">
        <v>7211</v>
      </c>
      <c r="F40" s="33" t="s">
        <v>27</v>
      </c>
      <c r="G40" s="179"/>
      <c r="H40" s="179"/>
      <c r="I40" s="181"/>
      <c r="J40" s="142"/>
      <c r="K40" s="142"/>
      <c r="N40" s="57"/>
    </row>
    <row r="41" spans="2:16" x14ac:dyDescent="0.25">
      <c r="B41" s="27"/>
      <c r="C41" s="27">
        <v>92</v>
      </c>
      <c r="D41" s="27"/>
      <c r="E41" s="27"/>
      <c r="F41" s="65" t="s">
        <v>161</v>
      </c>
      <c r="G41" s="51">
        <f>G42</f>
        <v>18809.71</v>
      </c>
      <c r="H41" s="51">
        <f>H42</f>
        <v>0</v>
      </c>
      <c r="I41" s="63"/>
      <c r="J41" s="142"/>
      <c r="K41" s="142"/>
      <c r="N41" s="57"/>
    </row>
    <row r="42" spans="2:16" x14ac:dyDescent="0.25">
      <c r="B42" s="8"/>
      <c r="C42" s="8"/>
      <c r="D42" s="8"/>
      <c r="E42" s="8">
        <v>9221</v>
      </c>
      <c r="F42" s="33" t="s">
        <v>162</v>
      </c>
      <c r="G42" s="50">
        <v>18809.71</v>
      </c>
      <c r="H42" s="50">
        <v>0</v>
      </c>
      <c r="I42" s="52"/>
      <c r="J42" s="142"/>
      <c r="K42" s="142"/>
      <c r="N42" s="57"/>
    </row>
    <row r="43" spans="2:16" ht="15.75" customHeight="1" x14ac:dyDescent="0.25">
      <c r="N43" s="93"/>
    </row>
    <row r="44" spans="2:16" ht="15.75" customHeight="1" x14ac:dyDescent="0.25">
      <c r="B44" s="20"/>
      <c r="C44" s="20"/>
      <c r="D44" s="20"/>
      <c r="E44" s="20"/>
      <c r="F44" s="20"/>
      <c r="G44" s="20"/>
      <c r="H44" s="20"/>
      <c r="I44" s="20"/>
      <c r="J44" s="3"/>
      <c r="K44" s="3"/>
      <c r="N44" s="57"/>
    </row>
    <row r="45" spans="2:16" ht="25.5" x14ac:dyDescent="0.25">
      <c r="B45" s="266" t="s">
        <v>7</v>
      </c>
      <c r="C45" s="267"/>
      <c r="D45" s="267"/>
      <c r="E45" s="267"/>
      <c r="F45" s="268"/>
      <c r="G45" s="41" t="s">
        <v>219</v>
      </c>
      <c r="H45" s="41" t="s">
        <v>230</v>
      </c>
      <c r="I45" s="41" t="s">
        <v>231</v>
      </c>
      <c r="J45" s="41" t="s">
        <v>17</v>
      </c>
      <c r="K45" s="41" t="s">
        <v>40</v>
      </c>
    </row>
    <row r="46" spans="2:16" ht="12.75" customHeight="1" x14ac:dyDescent="0.25">
      <c r="B46" s="266"/>
      <c r="C46" s="267"/>
      <c r="D46" s="267"/>
      <c r="E46" s="267"/>
      <c r="F46" s="268"/>
      <c r="G46" s="41">
        <v>1</v>
      </c>
      <c r="H46" s="41">
        <v>2</v>
      </c>
      <c r="I46" s="41">
        <v>3</v>
      </c>
      <c r="J46" s="41" t="s">
        <v>233</v>
      </c>
      <c r="K46" s="41" t="s">
        <v>232</v>
      </c>
      <c r="N46" s="57"/>
      <c r="P46" s="57"/>
    </row>
    <row r="47" spans="2:16" x14ac:dyDescent="0.25">
      <c r="B47" s="7"/>
      <c r="C47" s="7" t="s">
        <v>212</v>
      </c>
      <c r="D47" s="7"/>
      <c r="E47" s="7"/>
      <c r="F47" s="7" t="s">
        <v>8</v>
      </c>
      <c r="G47" s="180">
        <f>G48+G107</f>
        <v>569252.57999999996</v>
      </c>
      <c r="H47" s="180">
        <f>H48+H107</f>
        <v>713297.66</v>
      </c>
      <c r="I47" s="180">
        <f>I48+I107</f>
        <v>764104</v>
      </c>
      <c r="J47" s="142">
        <f>(H47/G47)*100</f>
        <v>125.3042471937501</v>
      </c>
      <c r="K47" s="142">
        <f>(H47/I47)*100</f>
        <v>93.350860615832403</v>
      </c>
    </row>
    <row r="48" spans="2:16" x14ac:dyDescent="0.25">
      <c r="B48" s="7">
        <v>3</v>
      </c>
      <c r="C48" s="7">
        <v>3</v>
      </c>
      <c r="D48" s="7"/>
      <c r="E48" s="7"/>
      <c r="F48" s="7" t="s">
        <v>4</v>
      </c>
      <c r="G48" s="180">
        <f>G49+G62+G93+G97</f>
        <v>566071.04999999993</v>
      </c>
      <c r="H48" s="180">
        <f>H49+H62+H93+H97</f>
        <v>701486.1</v>
      </c>
      <c r="I48" s="180">
        <f>I49+I62+I93+I97</f>
        <v>752364</v>
      </c>
      <c r="J48" s="142">
        <f t="shared" ref="J48:J109" si="10">(H48/G48)*100</f>
        <v>123.9219175755411</v>
      </c>
      <c r="K48" s="142">
        <f t="shared" ref="K48:K111" si="11">(H48/I48)*100</f>
        <v>93.237595100244036</v>
      </c>
    </row>
    <row r="49" spans="2:16" x14ac:dyDescent="0.25">
      <c r="B49" s="7"/>
      <c r="C49" s="7">
        <v>31</v>
      </c>
      <c r="D49" s="7"/>
      <c r="E49" s="7"/>
      <c r="F49" s="7" t="s">
        <v>5</v>
      </c>
      <c r="G49" s="180">
        <f>G50+G54+G56</f>
        <v>477827.73</v>
      </c>
      <c r="H49" s="180">
        <f t="shared" ref="H49:I49" si="12">H50+H54+H56</f>
        <v>596533.38</v>
      </c>
      <c r="I49" s="180">
        <f t="shared" si="12"/>
        <v>649520</v>
      </c>
      <c r="J49" s="142">
        <f t="shared" si="10"/>
        <v>124.84277126402856</v>
      </c>
      <c r="K49" s="142">
        <f t="shared" si="11"/>
        <v>91.842188077349434</v>
      </c>
      <c r="M49" s="57"/>
    </row>
    <row r="50" spans="2:16" x14ac:dyDescent="0.25">
      <c r="B50" s="27"/>
      <c r="C50" s="27"/>
      <c r="D50" s="27">
        <v>311</v>
      </c>
      <c r="E50" s="27"/>
      <c r="F50" s="27" t="s">
        <v>28</v>
      </c>
      <c r="G50" s="180">
        <f>G51+G52+G53</f>
        <v>391355.55</v>
      </c>
      <c r="H50" s="180">
        <f t="shared" ref="H50:I50" si="13">H51+H52+H53</f>
        <v>493163.46</v>
      </c>
      <c r="I50" s="180">
        <f t="shared" si="13"/>
        <v>539900</v>
      </c>
      <c r="J50" s="142">
        <f t="shared" si="10"/>
        <v>126.01417304545701</v>
      </c>
      <c r="K50" s="142">
        <f t="shared" si="11"/>
        <v>91.343482126319699</v>
      </c>
    </row>
    <row r="51" spans="2:16" x14ac:dyDescent="0.25">
      <c r="B51" s="8"/>
      <c r="C51" s="8"/>
      <c r="D51" s="8"/>
      <c r="E51" s="8">
        <v>3111</v>
      </c>
      <c r="F51" s="8" t="s">
        <v>29</v>
      </c>
      <c r="G51" s="179">
        <v>385892.47</v>
      </c>
      <c r="H51" s="179">
        <v>487313.42</v>
      </c>
      <c r="I51" s="52">
        <v>533800</v>
      </c>
      <c r="J51" s="142">
        <f t="shared" si="10"/>
        <v>126.28217907439345</v>
      </c>
      <c r="K51" s="142">
        <f t="shared" si="11"/>
        <v>91.291386286998872</v>
      </c>
      <c r="M51" s="57"/>
    </row>
    <row r="52" spans="2:16" x14ac:dyDescent="0.25">
      <c r="B52" s="8"/>
      <c r="C52" s="8"/>
      <c r="D52" s="8"/>
      <c r="E52" s="8">
        <v>3113</v>
      </c>
      <c r="F52" s="8" t="s">
        <v>94</v>
      </c>
      <c r="G52" s="179">
        <v>3956.99</v>
      </c>
      <c r="H52" s="179">
        <v>4029.39</v>
      </c>
      <c r="I52" s="52">
        <v>4100</v>
      </c>
      <c r="J52" s="142">
        <f t="shared" si="10"/>
        <v>101.82967356500774</v>
      </c>
      <c r="K52" s="142">
        <f t="shared" si="11"/>
        <v>98.277804878048784</v>
      </c>
      <c r="M52" s="57"/>
    </row>
    <row r="53" spans="2:16" x14ac:dyDescent="0.25">
      <c r="B53" s="8"/>
      <c r="C53" s="8"/>
      <c r="D53" s="8"/>
      <c r="E53" s="8">
        <v>3114</v>
      </c>
      <c r="F53" s="8" t="s">
        <v>95</v>
      </c>
      <c r="G53" s="179">
        <v>1506.09</v>
      </c>
      <c r="H53" s="179">
        <v>1820.65</v>
      </c>
      <c r="I53" s="52">
        <v>2000</v>
      </c>
      <c r="J53" s="142">
        <f t="shared" si="10"/>
        <v>120.88587003432731</v>
      </c>
      <c r="K53" s="142">
        <f t="shared" si="11"/>
        <v>91.032499999999999</v>
      </c>
    </row>
    <row r="54" spans="2:16" x14ac:dyDescent="0.25">
      <c r="B54" s="27"/>
      <c r="C54" s="27"/>
      <c r="D54" s="27">
        <v>312</v>
      </c>
      <c r="E54" s="27"/>
      <c r="F54" s="27" t="s">
        <v>96</v>
      </c>
      <c r="G54" s="180">
        <f>G55</f>
        <v>22206.51</v>
      </c>
      <c r="H54" s="180">
        <f t="shared" ref="H54:I54" si="14">H55</f>
        <v>21850.07</v>
      </c>
      <c r="I54" s="180">
        <f t="shared" si="14"/>
        <v>20350</v>
      </c>
      <c r="J54" s="142">
        <f t="shared" si="10"/>
        <v>98.394885103512436</v>
      </c>
      <c r="K54" s="142">
        <f t="shared" si="11"/>
        <v>107.37135135135134</v>
      </c>
    </row>
    <row r="55" spans="2:16" x14ac:dyDescent="0.25">
      <c r="B55" s="27"/>
      <c r="C55" s="27"/>
      <c r="D55" s="27"/>
      <c r="E55" s="8">
        <v>3121</v>
      </c>
      <c r="F55" s="8" t="s">
        <v>96</v>
      </c>
      <c r="G55" s="179">
        <v>22206.51</v>
      </c>
      <c r="H55" s="179">
        <v>21850.07</v>
      </c>
      <c r="I55" s="52">
        <v>20350</v>
      </c>
      <c r="J55" s="142">
        <f t="shared" si="10"/>
        <v>98.394885103512436</v>
      </c>
      <c r="K55" s="142">
        <f t="shared" si="11"/>
        <v>107.37135135135134</v>
      </c>
      <c r="O55" s="93"/>
      <c r="P55" s="93"/>
    </row>
    <row r="56" spans="2:16" x14ac:dyDescent="0.25">
      <c r="B56" s="27"/>
      <c r="C56" s="27"/>
      <c r="D56" s="27">
        <v>313</v>
      </c>
      <c r="E56" s="8"/>
      <c r="F56" s="27" t="s">
        <v>97</v>
      </c>
      <c r="G56" s="180">
        <f>G57</f>
        <v>64265.67</v>
      </c>
      <c r="H56" s="180">
        <f t="shared" ref="H56:I56" si="15">H57</f>
        <v>81519.850000000006</v>
      </c>
      <c r="I56" s="180">
        <f t="shared" si="15"/>
        <v>89270</v>
      </c>
      <c r="J56" s="142">
        <f t="shared" si="10"/>
        <v>126.84820682644404</v>
      </c>
      <c r="K56" s="142">
        <f t="shared" si="11"/>
        <v>91.318304021507785</v>
      </c>
      <c r="N56" s="93"/>
      <c r="O56" s="93"/>
      <c r="P56" s="93"/>
    </row>
    <row r="57" spans="2:16" x14ac:dyDescent="0.25">
      <c r="B57" s="27"/>
      <c r="C57" s="27"/>
      <c r="D57" s="27"/>
      <c r="E57" s="8">
        <v>3132</v>
      </c>
      <c r="F57" s="8" t="s">
        <v>98</v>
      </c>
      <c r="G57" s="179">
        <v>64265.67</v>
      </c>
      <c r="H57" s="179">
        <v>81519.850000000006</v>
      </c>
      <c r="I57" s="52">
        <v>89270</v>
      </c>
      <c r="J57" s="142">
        <f t="shared" si="10"/>
        <v>126.84820682644404</v>
      </c>
      <c r="K57" s="142">
        <f t="shared" si="11"/>
        <v>91.318304021507785</v>
      </c>
      <c r="N57" s="93"/>
      <c r="O57" s="93"/>
      <c r="P57" s="93"/>
    </row>
    <row r="58" spans="2:16" x14ac:dyDescent="0.25">
      <c r="B58" s="192"/>
      <c r="C58" s="192"/>
      <c r="D58" s="192">
        <v>11</v>
      </c>
      <c r="E58" s="54"/>
      <c r="F58" s="54" t="s">
        <v>134</v>
      </c>
      <c r="G58" s="185">
        <v>6022.72</v>
      </c>
      <c r="H58" s="185">
        <v>4757.72</v>
      </c>
      <c r="I58" s="64">
        <v>5253</v>
      </c>
      <c r="J58" s="147">
        <f t="shared" si="10"/>
        <v>78.996201052016374</v>
      </c>
      <c r="K58" s="147">
        <f t="shared" si="11"/>
        <v>90.571482962116889</v>
      </c>
      <c r="M58" s="57"/>
      <c r="N58" s="93"/>
      <c r="O58" s="93"/>
      <c r="P58" s="93"/>
    </row>
    <row r="59" spans="2:16" x14ac:dyDescent="0.25">
      <c r="B59" s="192"/>
      <c r="C59" s="192"/>
      <c r="D59" s="192">
        <v>43</v>
      </c>
      <c r="E59" s="54"/>
      <c r="F59" s="54" t="s">
        <v>131</v>
      </c>
      <c r="G59" s="185">
        <v>5926.28</v>
      </c>
      <c r="H59" s="185">
        <v>1057.76</v>
      </c>
      <c r="I59" s="64">
        <v>5681</v>
      </c>
      <c r="J59" s="147">
        <f t="shared" si="10"/>
        <v>17.848633544145738</v>
      </c>
      <c r="K59" s="147">
        <f t="shared" si="11"/>
        <v>18.619257173032917</v>
      </c>
      <c r="N59" s="93"/>
      <c r="O59" s="93"/>
      <c r="P59" s="93"/>
    </row>
    <row r="60" spans="2:16" x14ac:dyDescent="0.25">
      <c r="B60" s="192"/>
      <c r="C60" s="192"/>
      <c r="D60" s="192">
        <v>51</v>
      </c>
      <c r="E60" s="54"/>
      <c r="F60" s="54" t="s">
        <v>128</v>
      </c>
      <c r="G60" s="185">
        <v>18177.400000000001</v>
      </c>
      <c r="H60" s="185">
        <v>26727.52</v>
      </c>
      <c r="I60" s="64">
        <v>31190</v>
      </c>
      <c r="J60" s="147">
        <f t="shared" si="10"/>
        <v>147.03709001287314</v>
      </c>
      <c r="K60" s="147">
        <f t="shared" si="11"/>
        <v>85.692593780057706</v>
      </c>
      <c r="N60" s="93"/>
      <c r="O60" s="93"/>
      <c r="P60" s="93"/>
    </row>
    <row r="61" spans="2:16" x14ac:dyDescent="0.25">
      <c r="B61" s="192"/>
      <c r="C61" s="192"/>
      <c r="D61" s="192">
        <v>52</v>
      </c>
      <c r="E61" s="54"/>
      <c r="F61" s="54" t="s">
        <v>129</v>
      </c>
      <c r="G61" s="185">
        <v>447701.33</v>
      </c>
      <c r="H61" s="185">
        <v>563990.38</v>
      </c>
      <c r="I61" s="64">
        <v>607396</v>
      </c>
      <c r="J61" s="147">
        <f t="shared" si="10"/>
        <v>125.97469388799894</v>
      </c>
      <c r="K61" s="147">
        <f t="shared" si="11"/>
        <v>92.853818596105341</v>
      </c>
      <c r="N61" s="93"/>
      <c r="O61" s="93"/>
      <c r="P61" s="93"/>
    </row>
    <row r="62" spans="2:16" x14ac:dyDescent="0.25">
      <c r="B62" s="8"/>
      <c r="C62" s="27">
        <v>32</v>
      </c>
      <c r="D62" s="34"/>
      <c r="E62" s="34"/>
      <c r="F62" s="27" t="s">
        <v>13</v>
      </c>
      <c r="G62" s="180">
        <f>G63+G68+G75+G85+G87</f>
        <v>82724.17</v>
      </c>
      <c r="H62" s="180">
        <f t="shared" ref="H62:I62" si="16">H63+H68+H75+H85+H87</f>
        <v>98980.290000000023</v>
      </c>
      <c r="I62" s="180">
        <f t="shared" si="16"/>
        <v>96904</v>
      </c>
      <c r="J62" s="142">
        <f t="shared" si="10"/>
        <v>119.65099196522615</v>
      </c>
      <c r="K62" s="142">
        <f t="shared" si="11"/>
        <v>102.14262569140595</v>
      </c>
      <c r="M62" s="57"/>
      <c r="N62" s="93"/>
      <c r="O62" s="93"/>
      <c r="P62" s="93"/>
    </row>
    <row r="63" spans="2:16" x14ac:dyDescent="0.25">
      <c r="B63" s="8"/>
      <c r="C63" s="8"/>
      <c r="D63" s="27">
        <v>321</v>
      </c>
      <c r="E63" s="27"/>
      <c r="F63" s="27" t="s">
        <v>30</v>
      </c>
      <c r="G63" s="180">
        <f>G64+G65+G66+G67</f>
        <v>17189.12</v>
      </c>
      <c r="H63" s="180">
        <f t="shared" ref="H63:I63" si="17">H64+H65+H66+H67</f>
        <v>20437.03</v>
      </c>
      <c r="I63" s="180">
        <f t="shared" si="17"/>
        <v>21618</v>
      </c>
      <c r="J63" s="142">
        <f t="shared" si="10"/>
        <v>118.89514995532058</v>
      </c>
      <c r="K63" s="142">
        <f t="shared" si="11"/>
        <v>94.537098714034599</v>
      </c>
      <c r="N63" s="93"/>
      <c r="O63" s="93"/>
      <c r="P63" s="93"/>
    </row>
    <row r="64" spans="2:16" x14ac:dyDescent="0.25">
      <c r="B64" s="8"/>
      <c r="C64" s="27"/>
      <c r="D64" s="8"/>
      <c r="E64" s="8">
        <v>3211</v>
      </c>
      <c r="F64" s="33" t="s">
        <v>31</v>
      </c>
      <c r="G64" s="179">
        <v>1984.69</v>
      </c>
      <c r="H64" s="179">
        <v>2086.3000000000002</v>
      </c>
      <c r="I64" s="52">
        <v>2072</v>
      </c>
      <c r="J64" s="142">
        <f t="shared" si="10"/>
        <v>105.11969123641475</v>
      </c>
      <c r="K64" s="142">
        <f t="shared" si="11"/>
        <v>100.69015444015446</v>
      </c>
      <c r="N64" s="93"/>
      <c r="O64" s="93"/>
      <c r="P64" s="93"/>
    </row>
    <row r="65" spans="2:16" x14ac:dyDescent="0.25">
      <c r="B65" s="8"/>
      <c r="C65" s="27"/>
      <c r="D65" s="9"/>
      <c r="E65" s="9">
        <v>3212</v>
      </c>
      <c r="F65" s="9" t="s">
        <v>99</v>
      </c>
      <c r="G65" s="179">
        <v>11719.18</v>
      </c>
      <c r="H65" s="179">
        <v>14408.46</v>
      </c>
      <c r="I65" s="52">
        <v>15891</v>
      </c>
      <c r="J65" s="142">
        <f t="shared" si="10"/>
        <v>122.9476806397717</v>
      </c>
      <c r="K65" s="142">
        <f t="shared" si="11"/>
        <v>90.670568246177069</v>
      </c>
      <c r="M65" s="57"/>
      <c r="N65" s="57"/>
    </row>
    <row r="66" spans="2:16" x14ac:dyDescent="0.25">
      <c r="B66" s="8"/>
      <c r="C66" s="27"/>
      <c r="D66" s="9"/>
      <c r="E66" s="9">
        <v>3213</v>
      </c>
      <c r="F66" s="9" t="s">
        <v>100</v>
      </c>
      <c r="G66" s="179">
        <v>785.98</v>
      </c>
      <c r="H66" s="179">
        <v>459</v>
      </c>
      <c r="I66" s="52">
        <v>255</v>
      </c>
      <c r="J66" s="142">
        <f t="shared" si="10"/>
        <v>58.398432530089828</v>
      </c>
      <c r="K66" s="142">
        <f t="shared" si="11"/>
        <v>180</v>
      </c>
      <c r="L66" s="93"/>
      <c r="M66" s="93"/>
      <c r="N66" s="93"/>
      <c r="O66" s="93"/>
      <c r="P66" s="93"/>
    </row>
    <row r="67" spans="2:16" x14ac:dyDescent="0.25">
      <c r="B67" s="8"/>
      <c r="C67" s="27"/>
      <c r="D67" s="9"/>
      <c r="E67" s="9">
        <v>3214</v>
      </c>
      <c r="F67" s="9" t="s">
        <v>101</v>
      </c>
      <c r="G67" s="179">
        <v>2699.27</v>
      </c>
      <c r="H67" s="179">
        <v>3483.27</v>
      </c>
      <c r="I67" s="52">
        <v>3400</v>
      </c>
      <c r="J67" s="142">
        <f t="shared" si="10"/>
        <v>129.04488991468065</v>
      </c>
      <c r="K67" s="142">
        <f t="shared" si="11"/>
        <v>102.44911764705881</v>
      </c>
      <c r="L67" s="93"/>
      <c r="M67" s="93"/>
      <c r="N67" s="93"/>
      <c r="O67" s="93"/>
      <c r="P67" s="93"/>
    </row>
    <row r="68" spans="2:16" x14ac:dyDescent="0.25">
      <c r="B68" s="8"/>
      <c r="C68" s="27"/>
      <c r="D68" s="34">
        <v>322</v>
      </c>
      <c r="E68" s="34"/>
      <c r="F68" s="34" t="s">
        <v>102</v>
      </c>
      <c r="G68" s="180">
        <f>G69+G70+G71+G72+G73+G74</f>
        <v>46618.810000000005</v>
      </c>
      <c r="H68" s="180">
        <f t="shared" ref="H68:I68" si="18">H69+H70+H71+H72+H73+H74</f>
        <v>55622.390000000007</v>
      </c>
      <c r="I68" s="180">
        <f t="shared" si="18"/>
        <v>55740</v>
      </c>
      <c r="J68" s="142">
        <f t="shared" si="10"/>
        <v>119.31319139205827</v>
      </c>
      <c r="K68" s="142">
        <f t="shared" si="11"/>
        <v>99.789002511661295</v>
      </c>
      <c r="L68" s="93"/>
      <c r="M68" s="93"/>
      <c r="N68" s="93"/>
      <c r="O68" s="93"/>
      <c r="P68" s="93"/>
    </row>
    <row r="69" spans="2:16" x14ac:dyDescent="0.25">
      <c r="B69" s="8"/>
      <c r="C69" s="27"/>
      <c r="D69" s="9"/>
      <c r="E69" s="9">
        <v>3221</v>
      </c>
      <c r="F69" s="9" t="s">
        <v>103</v>
      </c>
      <c r="G69" s="179">
        <v>7841.91</v>
      </c>
      <c r="H69" s="179">
        <v>6925.96</v>
      </c>
      <c r="I69" s="52">
        <v>7200</v>
      </c>
      <c r="J69" s="142">
        <f t="shared" si="10"/>
        <v>88.319809842245064</v>
      </c>
      <c r="K69" s="142">
        <f t="shared" si="11"/>
        <v>96.193888888888893</v>
      </c>
      <c r="L69" s="93"/>
      <c r="M69" s="93"/>
      <c r="N69" s="93"/>
      <c r="O69" s="93"/>
      <c r="P69" s="93"/>
    </row>
    <row r="70" spans="2:16" x14ac:dyDescent="0.25">
      <c r="B70" s="8"/>
      <c r="C70" s="27"/>
      <c r="D70" s="9"/>
      <c r="E70" s="9">
        <v>3222</v>
      </c>
      <c r="F70" s="9" t="s">
        <v>104</v>
      </c>
      <c r="G70" s="179">
        <v>24764.880000000001</v>
      </c>
      <c r="H70" s="179">
        <v>26416.97</v>
      </c>
      <c r="I70" s="52">
        <v>25400</v>
      </c>
      <c r="J70" s="142">
        <f t="shared" si="10"/>
        <v>106.67110036471001</v>
      </c>
      <c r="K70" s="142">
        <f t="shared" si="11"/>
        <v>104.00381889763779</v>
      </c>
      <c r="L70" s="93"/>
      <c r="M70" s="93"/>
      <c r="N70" s="93"/>
      <c r="O70" s="93"/>
      <c r="P70" s="93"/>
    </row>
    <row r="71" spans="2:16" x14ac:dyDescent="0.25">
      <c r="B71" s="8"/>
      <c r="C71" s="27"/>
      <c r="D71" s="9"/>
      <c r="E71" s="9">
        <v>3223</v>
      </c>
      <c r="F71" s="9" t="s">
        <v>105</v>
      </c>
      <c r="G71" s="179">
        <v>9436.08</v>
      </c>
      <c r="H71" s="179">
        <v>13759.33</v>
      </c>
      <c r="I71" s="52">
        <v>12000</v>
      </c>
      <c r="J71" s="142">
        <f t="shared" si="10"/>
        <v>145.81616518723877</v>
      </c>
      <c r="K71" s="142">
        <f t="shared" si="11"/>
        <v>114.66108333333334</v>
      </c>
      <c r="L71" s="93"/>
      <c r="M71" s="93"/>
      <c r="N71" s="93"/>
      <c r="O71" s="93"/>
      <c r="P71" s="93"/>
    </row>
    <row r="72" spans="2:16" x14ac:dyDescent="0.25">
      <c r="B72" s="8"/>
      <c r="C72" s="27"/>
      <c r="D72" s="9"/>
      <c r="E72" s="9">
        <v>3224</v>
      </c>
      <c r="F72" s="9" t="s">
        <v>106</v>
      </c>
      <c r="G72" s="179">
        <v>1477.1</v>
      </c>
      <c r="H72" s="179">
        <v>1141.05</v>
      </c>
      <c r="I72" s="52">
        <v>4550</v>
      </c>
      <c r="J72" s="142">
        <f t="shared" si="10"/>
        <v>77.249339922821747</v>
      </c>
      <c r="K72" s="142">
        <f t="shared" si="11"/>
        <v>25.078021978021976</v>
      </c>
      <c r="L72" s="93"/>
      <c r="M72" s="93"/>
      <c r="N72" s="93"/>
      <c r="O72" s="93"/>
      <c r="P72" s="93"/>
    </row>
    <row r="73" spans="2:16" x14ac:dyDescent="0.25">
      <c r="B73" s="8"/>
      <c r="C73" s="27"/>
      <c r="D73" s="9"/>
      <c r="E73" s="9">
        <v>3225</v>
      </c>
      <c r="F73" s="9" t="s">
        <v>107</v>
      </c>
      <c r="G73" s="179">
        <v>2480.29</v>
      </c>
      <c r="H73" s="179">
        <v>7343.58</v>
      </c>
      <c r="I73" s="52">
        <v>6460</v>
      </c>
      <c r="J73" s="142">
        <f t="shared" si="10"/>
        <v>296.0774748114132</v>
      </c>
      <c r="K73" s="142">
        <f t="shared" si="11"/>
        <v>113.67770897832816</v>
      </c>
      <c r="L73" s="93"/>
      <c r="M73" s="93"/>
      <c r="N73" s="93"/>
      <c r="O73" s="93"/>
      <c r="P73" s="93"/>
    </row>
    <row r="74" spans="2:16" x14ac:dyDescent="0.25">
      <c r="B74" s="8"/>
      <c r="C74" s="27"/>
      <c r="D74" s="9"/>
      <c r="E74" s="9">
        <v>3227</v>
      </c>
      <c r="F74" s="9" t="s">
        <v>213</v>
      </c>
      <c r="G74" s="179">
        <v>618.54999999999995</v>
      </c>
      <c r="H74" s="179">
        <v>35.5</v>
      </c>
      <c r="I74" s="52">
        <v>130</v>
      </c>
      <c r="J74" s="142">
        <f t="shared" si="10"/>
        <v>5.7392288416457848</v>
      </c>
      <c r="K74" s="142">
        <f t="shared" si="11"/>
        <v>27.307692307692307</v>
      </c>
      <c r="L74" s="93"/>
      <c r="M74" s="93"/>
      <c r="N74" s="93"/>
      <c r="O74" s="93"/>
      <c r="P74" s="93"/>
    </row>
    <row r="75" spans="2:16" x14ac:dyDescent="0.25">
      <c r="B75" s="8"/>
      <c r="C75" s="27"/>
      <c r="D75" s="34">
        <v>323</v>
      </c>
      <c r="E75" s="34"/>
      <c r="F75" s="34" t="s">
        <v>108</v>
      </c>
      <c r="G75" s="180">
        <f>G76+G77+G78+G79+G80+G81+G82+G83+G84</f>
        <v>11540.92</v>
      </c>
      <c r="H75" s="180">
        <f t="shared" ref="H75:I75" si="19">H76+H77+H78+H79+H80+H81+H82+H83+H84</f>
        <v>14961.83</v>
      </c>
      <c r="I75" s="180">
        <f t="shared" si="19"/>
        <v>11447</v>
      </c>
      <c r="J75" s="142">
        <f t="shared" si="10"/>
        <v>129.64157103593129</v>
      </c>
      <c r="K75" s="142">
        <f t="shared" si="11"/>
        <v>130.70525028391717</v>
      </c>
      <c r="L75" s="93"/>
      <c r="M75" s="93"/>
      <c r="N75" s="93"/>
      <c r="O75" s="93"/>
      <c r="P75" s="93"/>
    </row>
    <row r="76" spans="2:16" x14ac:dyDescent="0.25">
      <c r="B76" s="8"/>
      <c r="C76" s="27"/>
      <c r="D76" s="9"/>
      <c r="E76" s="9">
        <v>3231</v>
      </c>
      <c r="F76" s="9" t="s">
        <v>109</v>
      </c>
      <c r="G76" s="179">
        <v>1077.3499999999999</v>
      </c>
      <c r="H76" s="179">
        <v>1104.79</v>
      </c>
      <c r="I76" s="52">
        <v>1060</v>
      </c>
      <c r="J76" s="142">
        <f t="shared" si="10"/>
        <v>102.54699030027383</v>
      </c>
      <c r="K76" s="142">
        <f t="shared" si="11"/>
        <v>104.22547169811321</v>
      </c>
      <c r="L76" s="93"/>
      <c r="M76" s="93"/>
      <c r="N76" s="93"/>
      <c r="O76" s="93"/>
      <c r="P76" s="93"/>
    </row>
    <row r="77" spans="2:16" x14ac:dyDescent="0.25">
      <c r="B77" s="8"/>
      <c r="C77" s="27"/>
      <c r="D77" s="9"/>
      <c r="E77" s="9">
        <v>3232</v>
      </c>
      <c r="F77" s="9" t="s">
        <v>115</v>
      </c>
      <c r="G77" s="179">
        <v>4153.6400000000003</v>
      </c>
      <c r="H77" s="179">
        <v>6048.1</v>
      </c>
      <c r="I77" s="52">
        <v>2500</v>
      </c>
      <c r="J77" s="142">
        <f t="shared" si="10"/>
        <v>145.60963395961133</v>
      </c>
      <c r="K77" s="142">
        <f t="shared" si="11"/>
        <v>241.92400000000004</v>
      </c>
      <c r="N77" s="93"/>
      <c r="O77" s="93"/>
      <c r="P77" s="93"/>
    </row>
    <row r="78" spans="2:16" x14ac:dyDescent="0.25">
      <c r="B78" s="8"/>
      <c r="C78" s="27"/>
      <c r="D78" s="9"/>
      <c r="E78" s="9">
        <v>3233</v>
      </c>
      <c r="F78" s="9" t="s">
        <v>110</v>
      </c>
      <c r="G78" s="179">
        <v>768.82</v>
      </c>
      <c r="H78" s="179">
        <v>127.44</v>
      </c>
      <c r="I78" s="52">
        <v>117</v>
      </c>
      <c r="J78" s="142">
        <f t="shared" si="10"/>
        <v>16.576051611560572</v>
      </c>
      <c r="K78" s="142">
        <f t="shared" si="11"/>
        <v>108.92307692307692</v>
      </c>
      <c r="N78" s="93"/>
      <c r="O78" s="93"/>
      <c r="P78" s="93"/>
    </row>
    <row r="79" spans="2:16" x14ac:dyDescent="0.25">
      <c r="B79" s="8"/>
      <c r="C79" s="27"/>
      <c r="D79" s="9"/>
      <c r="E79" s="9">
        <v>3234</v>
      </c>
      <c r="F79" s="9" t="s">
        <v>111</v>
      </c>
      <c r="G79" s="179">
        <v>2311.71</v>
      </c>
      <c r="H79" s="179">
        <v>3085.48</v>
      </c>
      <c r="I79" s="52">
        <v>2960</v>
      </c>
      <c r="J79" s="142">
        <f t="shared" si="10"/>
        <v>133.47175900091275</v>
      </c>
      <c r="K79" s="142">
        <f t="shared" si="11"/>
        <v>104.23918918918919</v>
      </c>
      <c r="N79" s="93"/>
      <c r="O79" s="93"/>
      <c r="P79" s="93"/>
    </row>
    <row r="80" spans="2:16" x14ac:dyDescent="0.25">
      <c r="B80" s="8"/>
      <c r="C80" s="27"/>
      <c r="D80" s="9"/>
      <c r="E80" s="9">
        <v>3235</v>
      </c>
      <c r="F80" s="9" t="s">
        <v>228</v>
      </c>
      <c r="G80" s="179">
        <v>179</v>
      </c>
      <c r="H80" s="179">
        <v>0</v>
      </c>
      <c r="I80" s="52">
        <v>0</v>
      </c>
      <c r="J80" s="142">
        <f t="shared" si="10"/>
        <v>0</v>
      </c>
      <c r="K80" s="142">
        <v>0</v>
      </c>
      <c r="N80" s="93"/>
      <c r="O80" s="93"/>
      <c r="P80" s="93"/>
    </row>
    <row r="81" spans="2:16" x14ac:dyDescent="0.25">
      <c r="B81" s="8"/>
      <c r="C81" s="27"/>
      <c r="D81" s="9"/>
      <c r="E81" s="9">
        <v>3236</v>
      </c>
      <c r="F81" s="9" t="s">
        <v>112</v>
      </c>
      <c r="G81" s="179">
        <v>660.41</v>
      </c>
      <c r="H81" s="179">
        <v>2808.5</v>
      </c>
      <c r="I81" s="52">
        <v>3000</v>
      </c>
      <c r="J81" s="142">
        <f t="shared" si="10"/>
        <v>425.26612256022781</v>
      </c>
      <c r="K81" s="142">
        <f t="shared" si="11"/>
        <v>93.616666666666674</v>
      </c>
      <c r="N81" s="93"/>
      <c r="O81" s="93"/>
      <c r="P81" s="93"/>
    </row>
    <row r="82" spans="2:16" x14ac:dyDescent="0.25">
      <c r="B82" s="8"/>
      <c r="C82" s="27"/>
      <c r="D82" s="9"/>
      <c r="E82" s="9">
        <v>3237</v>
      </c>
      <c r="F82" s="9" t="s">
        <v>113</v>
      </c>
      <c r="G82" s="179">
        <v>1195.25</v>
      </c>
      <c r="H82" s="179">
        <v>278.75</v>
      </c>
      <c r="I82" s="52">
        <v>200</v>
      </c>
      <c r="J82" s="142">
        <f t="shared" si="10"/>
        <v>23.321480861744405</v>
      </c>
      <c r="K82" s="142">
        <f t="shared" si="11"/>
        <v>139.375</v>
      </c>
      <c r="N82" s="93"/>
      <c r="O82" s="93"/>
      <c r="P82" s="93"/>
    </row>
    <row r="83" spans="2:16" x14ac:dyDescent="0.25">
      <c r="B83" s="8"/>
      <c r="C83" s="27"/>
      <c r="D83" s="9"/>
      <c r="E83" s="9">
        <v>3238</v>
      </c>
      <c r="F83" s="9" t="s">
        <v>114</v>
      </c>
      <c r="G83" s="179">
        <v>1194.74</v>
      </c>
      <c r="H83" s="179">
        <v>1508.77</v>
      </c>
      <c r="I83" s="52">
        <v>1610</v>
      </c>
      <c r="J83" s="142">
        <f t="shared" si="10"/>
        <v>126.28437986507524</v>
      </c>
      <c r="K83" s="142">
        <f t="shared" si="11"/>
        <v>93.712422360248453</v>
      </c>
      <c r="N83" s="93"/>
      <c r="O83" s="93"/>
      <c r="P83" s="93"/>
    </row>
    <row r="84" spans="2:16" x14ac:dyDescent="0.25">
      <c r="B84" s="8"/>
      <c r="C84" s="27"/>
      <c r="D84" s="9"/>
      <c r="E84" s="9">
        <v>3239</v>
      </c>
      <c r="F84" s="9" t="s">
        <v>120</v>
      </c>
      <c r="G84" s="179">
        <v>0</v>
      </c>
      <c r="H84" s="179">
        <v>0</v>
      </c>
      <c r="I84" s="52">
        <v>0</v>
      </c>
      <c r="J84" s="142">
        <v>0</v>
      </c>
      <c r="K84" s="142">
        <v>0</v>
      </c>
      <c r="N84" s="93"/>
      <c r="O84" s="93"/>
      <c r="P84" s="93"/>
    </row>
    <row r="85" spans="2:16" x14ac:dyDescent="0.25">
      <c r="B85" s="8"/>
      <c r="C85" s="27"/>
      <c r="D85" s="34">
        <v>324</v>
      </c>
      <c r="E85" s="34"/>
      <c r="F85" s="34" t="s">
        <v>116</v>
      </c>
      <c r="G85" s="180">
        <f>G86</f>
        <v>1061.67</v>
      </c>
      <c r="H85" s="180">
        <f t="shared" ref="H85:I85" si="20">H86</f>
        <v>970.85</v>
      </c>
      <c r="I85" s="180">
        <f t="shared" si="20"/>
        <v>990</v>
      </c>
      <c r="J85" s="142">
        <f t="shared" si="10"/>
        <v>91.445552761215822</v>
      </c>
      <c r="K85" s="142">
        <f t="shared" si="11"/>
        <v>98.065656565656568</v>
      </c>
      <c r="N85" s="93"/>
      <c r="O85" s="93"/>
      <c r="P85" s="93"/>
    </row>
    <row r="86" spans="2:16" x14ac:dyDescent="0.25">
      <c r="B86" s="8"/>
      <c r="C86" s="27"/>
      <c r="D86" s="9"/>
      <c r="E86" s="9">
        <v>3241</v>
      </c>
      <c r="F86" s="9" t="s">
        <v>247</v>
      </c>
      <c r="G86" s="179">
        <v>1061.67</v>
      </c>
      <c r="H86" s="179">
        <v>970.85</v>
      </c>
      <c r="I86" s="52">
        <v>990</v>
      </c>
      <c r="J86" s="142">
        <f t="shared" si="10"/>
        <v>91.445552761215822</v>
      </c>
      <c r="K86" s="142">
        <f t="shared" si="11"/>
        <v>98.065656565656568</v>
      </c>
      <c r="N86" s="93"/>
      <c r="O86" s="93"/>
      <c r="P86" s="93"/>
    </row>
    <row r="87" spans="2:16" x14ac:dyDescent="0.25">
      <c r="B87" s="8"/>
      <c r="C87" s="27"/>
      <c r="D87" s="34">
        <v>329</v>
      </c>
      <c r="E87" s="34"/>
      <c r="F87" s="34" t="s">
        <v>117</v>
      </c>
      <c r="G87" s="180">
        <f>G88+G89+G90+G92</f>
        <v>6313.65</v>
      </c>
      <c r="H87" s="180">
        <f t="shared" ref="H87:I87" si="21">H88+H89+H90+H92</f>
        <v>6988.1900000000005</v>
      </c>
      <c r="I87" s="180">
        <f t="shared" si="21"/>
        <v>7109</v>
      </c>
      <c r="J87" s="142">
        <f t="shared" si="10"/>
        <v>110.68383581604937</v>
      </c>
      <c r="K87" s="142">
        <f t="shared" si="11"/>
        <v>98.300604867069922</v>
      </c>
      <c r="N87" s="93"/>
      <c r="O87" s="93"/>
      <c r="P87" s="93"/>
    </row>
    <row r="88" spans="2:16" x14ac:dyDescent="0.25">
      <c r="B88" s="8"/>
      <c r="C88" s="27"/>
      <c r="D88" s="34"/>
      <c r="E88" s="9">
        <v>3292</v>
      </c>
      <c r="F88" s="9" t="s">
        <v>200</v>
      </c>
      <c r="G88" s="181">
        <v>376</v>
      </c>
      <c r="H88" s="181">
        <v>400</v>
      </c>
      <c r="I88" s="52">
        <v>400</v>
      </c>
      <c r="J88" s="142">
        <f t="shared" si="10"/>
        <v>106.38297872340425</v>
      </c>
      <c r="K88" s="142">
        <f t="shared" si="11"/>
        <v>100</v>
      </c>
      <c r="M88" s="57"/>
      <c r="N88" s="93"/>
    </row>
    <row r="89" spans="2:16" x14ac:dyDescent="0.25">
      <c r="B89" s="8"/>
      <c r="C89" s="27"/>
      <c r="D89" s="9"/>
      <c r="E89" s="9">
        <v>3294</v>
      </c>
      <c r="F89" s="9" t="s">
        <v>118</v>
      </c>
      <c r="G89" s="179">
        <v>53.09</v>
      </c>
      <c r="H89" s="179">
        <v>53.09</v>
      </c>
      <c r="I89" s="52">
        <v>53</v>
      </c>
      <c r="J89" s="142">
        <f t="shared" si="10"/>
        <v>100</v>
      </c>
      <c r="K89" s="142">
        <f t="shared" si="11"/>
        <v>100.16981132075473</v>
      </c>
    </row>
    <row r="90" spans="2:16" x14ac:dyDescent="0.25">
      <c r="B90" s="8"/>
      <c r="C90" s="27"/>
      <c r="D90" s="9"/>
      <c r="E90" s="9">
        <v>3295</v>
      </c>
      <c r="F90" s="9" t="s">
        <v>119</v>
      </c>
      <c r="G90" s="179">
        <v>1664.43</v>
      </c>
      <c r="H90" s="179">
        <v>1988</v>
      </c>
      <c r="I90" s="52">
        <v>2156</v>
      </c>
      <c r="J90" s="142">
        <f t="shared" si="10"/>
        <v>119.4402888676604</v>
      </c>
      <c r="K90" s="142">
        <f t="shared" si="11"/>
        <v>92.20779220779221</v>
      </c>
    </row>
    <row r="91" spans="2:16" x14ac:dyDescent="0.25">
      <c r="B91" s="8"/>
      <c r="C91" s="27"/>
      <c r="D91" s="9"/>
      <c r="E91" s="9">
        <v>3296</v>
      </c>
      <c r="F91" s="9" t="s">
        <v>203</v>
      </c>
      <c r="G91" s="179">
        <v>0</v>
      </c>
      <c r="H91" s="179">
        <v>0</v>
      </c>
      <c r="I91" s="52">
        <v>0</v>
      </c>
      <c r="J91" s="142">
        <v>0</v>
      </c>
      <c r="K91" s="142">
        <v>0</v>
      </c>
    </row>
    <row r="92" spans="2:16" x14ac:dyDescent="0.25">
      <c r="B92" s="8"/>
      <c r="C92" s="8"/>
      <c r="D92" s="9"/>
      <c r="E92" s="9">
        <v>3299</v>
      </c>
      <c r="F92" s="9" t="s">
        <v>120</v>
      </c>
      <c r="G92" s="179">
        <v>4220.13</v>
      </c>
      <c r="H92" s="179">
        <v>4547.1000000000004</v>
      </c>
      <c r="I92" s="52">
        <v>4500</v>
      </c>
      <c r="J92" s="142">
        <f t="shared" si="10"/>
        <v>107.74786558707908</v>
      </c>
      <c r="K92" s="142">
        <f t="shared" si="11"/>
        <v>101.04666666666668</v>
      </c>
    </row>
    <row r="93" spans="2:16" x14ac:dyDescent="0.25">
      <c r="B93" s="8"/>
      <c r="C93" s="27">
        <v>34</v>
      </c>
      <c r="D93" s="34"/>
      <c r="E93" s="34"/>
      <c r="F93" s="34" t="s">
        <v>121</v>
      </c>
      <c r="G93" s="180">
        <f>G94</f>
        <v>572.07000000000005</v>
      </c>
      <c r="H93" s="180">
        <f t="shared" ref="H93:I94" si="22">H94</f>
        <v>707.44</v>
      </c>
      <c r="I93" s="180">
        <f t="shared" si="22"/>
        <v>675</v>
      </c>
      <c r="J93" s="142">
        <f t="shared" si="10"/>
        <v>123.66318807138987</v>
      </c>
      <c r="K93" s="142">
        <f t="shared" si="11"/>
        <v>104.80592592592592</v>
      </c>
      <c r="N93" s="57"/>
    </row>
    <row r="94" spans="2:16" x14ac:dyDescent="0.25">
      <c r="B94" s="8"/>
      <c r="C94" s="8"/>
      <c r="D94" s="34">
        <v>343</v>
      </c>
      <c r="E94" s="34"/>
      <c r="F94" s="34" t="s">
        <v>122</v>
      </c>
      <c r="G94" s="180">
        <f>G95</f>
        <v>572.07000000000005</v>
      </c>
      <c r="H94" s="180">
        <f t="shared" si="22"/>
        <v>707.44</v>
      </c>
      <c r="I94" s="180">
        <f t="shared" si="22"/>
        <v>675</v>
      </c>
      <c r="J94" s="142">
        <f t="shared" si="10"/>
        <v>123.66318807138987</v>
      </c>
      <c r="K94" s="142">
        <f t="shared" si="11"/>
        <v>104.80592592592592</v>
      </c>
    </row>
    <row r="95" spans="2:16" x14ac:dyDescent="0.25">
      <c r="B95" s="8"/>
      <c r="C95" s="8"/>
      <c r="D95" s="9"/>
      <c r="E95" s="9">
        <v>3431</v>
      </c>
      <c r="F95" s="9" t="s">
        <v>123</v>
      </c>
      <c r="G95" s="179">
        <v>572.07000000000005</v>
      </c>
      <c r="H95" s="179">
        <v>707.44</v>
      </c>
      <c r="I95" s="52">
        <v>675</v>
      </c>
      <c r="J95" s="142">
        <f t="shared" si="10"/>
        <v>123.66318807138987</v>
      </c>
      <c r="K95" s="142">
        <f t="shared" si="11"/>
        <v>104.80592592592592</v>
      </c>
    </row>
    <row r="96" spans="2:16" x14ac:dyDescent="0.25">
      <c r="B96" s="8"/>
      <c r="C96" s="8"/>
      <c r="D96" s="9"/>
      <c r="E96" s="9">
        <v>3433</v>
      </c>
      <c r="F96" s="9" t="s">
        <v>221</v>
      </c>
      <c r="G96" s="179">
        <v>0</v>
      </c>
      <c r="H96" s="179">
        <v>0</v>
      </c>
      <c r="I96" s="52">
        <v>0</v>
      </c>
      <c r="J96" s="142">
        <v>0</v>
      </c>
      <c r="K96" s="142">
        <v>0</v>
      </c>
      <c r="N96" s="93"/>
    </row>
    <row r="97" spans="2:14" x14ac:dyDescent="0.25">
      <c r="B97" s="8"/>
      <c r="C97" s="27">
        <v>37</v>
      </c>
      <c r="D97" s="34"/>
      <c r="E97" s="34"/>
      <c r="F97" s="34" t="s">
        <v>215</v>
      </c>
      <c r="G97" s="180">
        <f>G98</f>
        <v>4947.08</v>
      </c>
      <c r="H97" s="180">
        <f t="shared" ref="H97:I98" si="23">H98</f>
        <v>5264.99</v>
      </c>
      <c r="I97" s="180">
        <f t="shared" si="23"/>
        <v>5265</v>
      </c>
      <c r="J97" s="142">
        <f t="shared" si="10"/>
        <v>106.42621506019711</v>
      </c>
      <c r="K97" s="142">
        <f t="shared" si="11"/>
        <v>99.999810066476726</v>
      </c>
    </row>
    <row r="98" spans="2:14" x14ac:dyDescent="0.25">
      <c r="B98" s="8"/>
      <c r="C98" s="27"/>
      <c r="D98" s="34">
        <v>372</v>
      </c>
      <c r="E98" s="34"/>
      <c r="F98" s="34" t="s">
        <v>216</v>
      </c>
      <c r="G98" s="180">
        <f>G99</f>
        <v>4947.08</v>
      </c>
      <c r="H98" s="180">
        <f t="shared" si="23"/>
        <v>5264.99</v>
      </c>
      <c r="I98" s="180">
        <f t="shared" si="23"/>
        <v>5265</v>
      </c>
      <c r="J98" s="142">
        <f t="shared" si="10"/>
        <v>106.42621506019711</v>
      </c>
      <c r="K98" s="142">
        <f t="shared" si="11"/>
        <v>99.999810066476726</v>
      </c>
      <c r="N98" s="57"/>
    </row>
    <row r="99" spans="2:14" x14ac:dyDescent="0.25">
      <c r="B99" s="8"/>
      <c r="C99" s="27"/>
      <c r="D99" s="34"/>
      <c r="E99" s="9">
        <v>3722</v>
      </c>
      <c r="F99" s="9" t="s">
        <v>217</v>
      </c>
      <c r="G99" s="179">
        <v>4947.08</v>
      </c>
      <c r="H99" s="179">
        <v>5264.99</v>
      </c>
      <c r="I99" s="52">
        <v>5265</v>
      </c>
      <c r="J99" s="142">
        <f t="shared" si="10"/>
        <v>106.42621506019711</v>
      </c>
      <c r="K99" s="142">
        <f t="shared" si="11"/>
        <v>99.999810066476726</v>
      </c>
      <c r="N99" s="57"/>
    </row>
    <row r="100" spans="2:14" x14ac:dyDescent="0.25">
      <c r="B100" s="54"/>
      <c r="C100" s="192"/>
      <c r="D100" s="197">
        <v>11</v>
      </c>
      <c r="E100" s="55"/>
      <c r="F100" s="55" t="s">
        <v>134</v>
      </c>
      <c r="G100" s="185">
        <v>43.6</v>
      </c>
      <c r="H100" s="185">
        <v>42.02</v>
      </c>
      <c r="I100" s="64">
        <v>32</v>
      </c>
      <c r="J100" s="147">
        <f t="shared" si="10"/>
        <v>96.376146788990837</v>
      </c>
      <c r="K100" s="147">
        <f t="shared" si="11"/>
        <v>131.3125</v>
      </c>
      <c r="M100" s="57"/>
      <c r="N100" s="57"/>
    </row>
    <row r="101" spans="2:14" x14ac:dyDescent="0.25">
      <c r="B101" s="54"/>
      <c r="C101" s="192"/>
      <c r="D101" s="197">
        <v>31</v>
      </c>
      <c r="E101" s="55"/>
      <c r="F101" s="55" t="s">
        <v>130</v>
      </c>
      <c r="G101" s="185">
        <v>3070.32</v>
      </c>
      <c r="H101" s="185">
        <v>13488.74</v>
      </c>
      <c r="I101" s="64">
        <v>13885</v>
      </c>
      <c r="J101" s="147">
        <f t="shared" si="10"/>
        <v>439.32684541025037</v>
      </c>
      <c r="K101" s="147">
        <f t="shared" si="11"/>
        <v>97.146128916096501</v>
      </c>
      <c r="N101" s="57"/>
    </row>
    <row r="102" spans="2:14" x14ac:dyDescent="0.25">
      <c r="B102" s="54"/>
      <c r="C102" s="192"/>
      <c r="D102" s="197">
        <v>43</v>
      </c>
      <c r="E102" s="55"/>
      <c r="F102" s="55" t="s">
        <v>131</v>
      </c>
      <c r="G102" s="185">
        <v>1649.76</v>
      </c>
      <c r="H102" s="185">
        <v>11627.29</v>
      </c>
      <c r="I102" s="64">
        <v>8519</v>
      </c>
      <c r="J102" s="147">
        <f t="shared" si="10"/>
        <v>704.78675686160409</v>
      </c>
      <c r="K102" s="147">
        <f t="shared" si="11"/>
        <v>136.48655945533514</v>
      </c>
      <c r="M102" s="57"/>
      <c r="N102" s="57"/>
    </row>
    <row r="103" spans="2:14" x14ac:dyDescent="0.25">
      <c r="B103" s="54"/>
      <c r="C103" s="192"/>
      <c r="D103" s="197">
        <v>44</v>
      </c>
      <c r="E103" s="55"/>
      <c r="F103" s="55" t="s">
        <v>135</v>
      </c>
      <c r="G103" s="185">
        <v>29001.89</v>
      </c>
      <c r="H103" s="185">
        <v>31676.560000000001</v>
      </c>
      <c r="I103" s="64">
        <v>31777</v>
      </c>
      <c r="J103" s="147">
        <f t="shared" si="10"/>
        <v>109.22239895399922</v>
      </c>
      <c r="K103" s="147">
        <f t="shared" si="11"/>
        <v>99.683922333763419</v>
      </c>
      <c r="N103" s="57"/>
    </row>
    <row r="104" spans="2:14" x14ac:dyDescent="0.25">
      <c r="B104" s="54"/>
      <c r="C104" s="192"/>
      <c r="D104" s="197">
        <v>51</v>
      </c>
      <c r="E104" s="55"/>
      <c r="F104" s="55" t="s">
        <v>128</v>
      </c>
      <c r="G104" s="185">
        <v>515.83000000000004</v>
      </c>
      <c r="H104" s="185">
        <v>399.95</v>
      </c>
      <c r="I104" s="64">
        <v>286</v>
      </c>
      <c r="J104" s="147">
        <f t="shared" si="10"/>
        <v>77.535234476474798</v>
      </c>
      <c r="K104" s="147">
        <f t="shared" si="11"/>
        <v>139.84265734265733</v>
      </c>
      <c r="N104" s="57"/>
    </row>
    <row r="105" spans="2:14" x14ac:dyDescent="0.25">
      <c r="B105" s="54"/>
      <c r="C105" s="192"/>
      <c r="D105" s="197">
        <v>52</v>
      </c>
      <c r="E105" s="55"/>
      <c r="F105" s="55" t="s">
        <v>129</v>
      </c>
      <c r="G105" s="185">
        <v>47395.519999999997</v>
      </c>
      <c r="H105" s="185">
        <v>40655.14</v>
      </c>
      <c r="I105" s="64">
        <v>42405</v>
      </c>
      <c r="J105" s="147">
        <f t="shared" si="10"/>
        <v>85.778444882554311</v>
      </c>
      <c r="K105" s="147">
        <f t="shared" si="11"/>
        <v>95.873458318594501</v>
      </c>
      <c r="N105" s="57"/>
    </row>
    <row r="106" spans="2:14" x14ac:dyDescent="0.25">
      <c r="B106" s="54"/>
      <c r="C106" s="192"/>
      <c r="D106" s="197">
        <v>61</v>
      </c>
      <c r="E106" s="55"/>
      <c r="F106" s="55" t="s">
        <v>89</v>
      </c>
      <c r="G106" s="185">
        <v>6566.4</v>
      </c>
      <c r="H106" s="185">
        <v>1090.5899999999999</v>
      </c>
      <c r="I106" s="64">
        <v>0</v>
      </c>
      <c r="J106" s="147">
        <f t="shared" si="10"/>
        <v>16.608644005847953</v>
      </c>
      <c r="K106" s="147" t="e">
        <f t="shared" si="11"/>
        <v>#DIV/0!</v>
      </c>
      <c r="N106" s="57"/>
    </row>
    <row r="107" spans="2:14" x14ac:dyDescent="0.25">
      <c r="B107" s="10">
        <v>4</v>
      </c>
      <c r="C107" s="11">
        <v>4</v>
      </c>
      <c r="D107" s="11"/>
      <c r="E107" s="11"/>
      <c r="F107" s="25" t="s">
        <v>6</v>
      </c>
      <c r="G107" s="180">
        <f>G108+G117</f>
        <v>3181.5299999999997</v>
      </c>
      <c r="H107" s="180">
        <f t="shared" ref="H107:I107" si="24">H108+H117</f>
        <v>11811.56</v>
      </c>
      <c r="I107" s="180">
        <f t="shared" si="24"/>
        <v>11740</v>
      </c>
      <c r="J107" s="142">
        <f t="shared" si="10"/>
        <v>371.25408215544098</v>
      </c>
      <c r="K107" s="142">
        <f t="shared" si="11"/>
        <v>100.60954003407154</v>
      </c>
      <c r="M107" s="57"/>
    </row>
    <row r="108" spans="2:14" ht="25.5" x14ac:dyDescent="0.25">
      <c r="B108" s="12"/>
      <c r="C108" s="7">
        <v>42</v>
      </c>
      <c r="D108" s="7"/>
      <c r="E108" s="7"/>
      <c r="F108" s="25" t="s">
        <v>124</v>
      </c>
      <c r="G108" s="180">
        <f>G109+G115</f>
        <v>3181.5299999999997</v>
      </c>
      <c r="H108" s="180">
        <f t="shared" ref="H108:I108" si="25">H109+H115</f>
        <v>7024.0599999999995</v>
      </c>
      <c r="I108" s="180">
        <f t="shared" si="25"/>
        <v>6952</v>
      </c>
      <c r="J108" s="142">
        <f t="shared" si="10"/>
        <v>220.77616744145115</v>
      </c>
      <c r="K108" s="142">
        <f t="shared" si="11"/>
        <v>101.03653624856155</v>
      </c>
    </row>
    <row r="109" spans="2:14" x14ac:dyDescent="0.25">
      <c r="B109" s="12"/>
      <c r="C109" s="7"/>
      <c r="D109" s="7">
        <v>422</v>
      </c>
      <c r="E109" s="7"/>
      <c r="F109" s="27" t="s">
        <v>187</v>
      </c>
      <c r="G109" s="180">
        <f>G110+G111+G112+G113+G114</f>
        <v>2001.25</v>
      </c>
      <c r="H109" s="180">
        <f t="shared" ref="H109:I109" si="26">H110+H111+H112+H113+H114</f>
        <v>4016.91</v>
      </c>
      <c r="I109" s="180">
        <f t="shared" si="26"/>
        <v>4017</v>
      </c>
      <c r="J109" s="142">
        <f t="shared" si="10"/>
        <v>200.72004996876953</v>
      </c>
      <c r="K109" s="142">
        <f t="shared" si="11"/>
        <v>99.997759522031359</v>
      </c>
      <c r="M109" s="57"/>
    </row>
    <row r="110" spans="2:14" x14ac:dyDescent="0.25">
      <c r="B110" s="12"/>
      <c r="C110" s="7"/>
      <c r="D110" s="7"/>
      <c r="E110" s="12">
        <v>4212</v>
      </c>
      <c r="F110" s="8" t="s">
        <v>239</v>
      </c>
      <c r="G110" s="179">
        <v>0</v>
      </c>
      <c r="H110" s="179">
        <v>1600.03</v>
      </c>
      <c r="I110" s="179">
        <v>1600</v>
      </c>
      <c r="J110" s="142">
        <v>0</v>
      </c>
      <c r="K110" s="142">
        <f t="shared" si="11"/>
        <v>100.001875</v>
      </c>
      <c r="M110" s="57"/>
    </row>
    <row r="111" spans="2:14" x14ac:dyDescent="0.25">
      <c r="B111" s="12"/>
      <c r="C111" s="7"/>
      <c r="D111" s="7"/>
      <c r="E111" s="12">
        <v>4221</v>
      </c>
      <c r="F111" s="8" t="s">
        <v>188</v>
      </c>
      <c r="G111" s="179">
        <v>0</v>
      </c>
      <c r="H111" s="179">
        <v>2416.88</v>
      </c>
      <c r="I111" s="183">
        <v>2417</v>
      </c>
      <c r="J111" s="142">
        <v>0</v>
      </c>
      <c r="K111" s="142">
        <f t="shared" si="11"/>
        <v>99.995035167563088</v>
      </c>
      <c r="M111" s="57"/>
    </row>
    <row r="112" spans="2:14" x14ac:dyDescent="0.25">
      <c r="B112" s="12"/>
      <c r="C112" s="7"/>
      <c r="D112" s="7"/>
      <c r="E112" s="12">
        <v>4222</v>
      </c>
      <c r="F112" s="8" t="s">
        <v>189</v>
      </c>
      <c r="G112" s="179">
        <v>0</v>
      </c>
      <c r="H112" s="179">
        <v>0</v>
      </c>
      <c r="I112" s="183">
        <v>0</v>
      </c>
      <c r="J112" s="142">
        <v>0</v>
      </c>
      <c r="K112" s="142">
        <v>0</v>
      </c>
      <c r="M112" s="57"/>
    </row>
    <row r="113" spans="2:14" x14ac:dyDescent="0.25">
      <c r="B113" s="12"/>
      <c r="C113" s="7"/>
      <c r="D113" s="7"/>
      <c r="E113" s="12">
        <v>4226</v>
      </c>
      <c r="F113" s="8" t="s">
        <v>192</v>
      </c>
      <c r="G113" s="179">
        <v>0</v>
      </c>
      <c r="H113" s="179">
        <v>0</v>
      </c>
      <c r="I113" s="183">
        <v>0</v>
      </c>
      <c r="J113" s="142">
        <v>0</v>
      </c>
      <c r="K113" s="142">
        <v>0</v>
      </c>
      <c r="M113" s="57"/>
    </row>
    <row r="114" spans="2:14" x14ac:dyDescent="0.25">
      <c r="B114" s="12"/>
      <c r="C114" s="7"/>
      <c r="D114" s="7"/>
      <c r="E114" s="8">
        <v>4227</v>
      </c>
      <c r="F114" s="8" t="s">
        <v>210</v>
      </c>
      <c r="G114" s="179">
        <v>2001.25</v>
      </c>
      <c r="H114" s="179">
        <v>0</v>
      </c>
      <c r="I114" s="183">
        <v>0</v>
      </c>
      <c r="J114" s="142">
        <f t="shared" ref="J114:J123" si="27">(H114/G114)*100</f>
        <v>0</v>
      </c>
      <c r="K114" s="142">
        <v>0</v>
      </c>
      <c r="M114" s="57"/>
    </row>
    <row r="115" spans="2:14" x14ac:dyDescent="0.25">
      <c r="B115" s="12"/>
      <c r="C115" s="7"/>
      <c r="D115" s="7">
        <v>424</v>
      </c>
      <c r="E115" s="7"/>
      <c r="F115" s="27" t="s">
        <v>125</v>
      </c>
      <c r="G115" s="180">
        <f>G116</f>
        <v>1180.28</v>
      </c>
      <c r="H115" s="180">
        <f t="shared" ref="H115:I115" si="28">H116</f>
        <v>3007.15</v>
      </c>
      <c r="I115" s="180">
        <f t="shared" si="28"/>
        <v>2935</v>
      </c>
      <c r="J115" s="142">
        <f t="shared" si="27"/>
        <v>254.78276341207172</v>
      </c>
      <c r="K115" s="142">
        <f t="shared" ref="K115:K123" si="29">(H115/I115)*100</f>
        <v>102.45826235093698</v>
      </c>
      <c r="M115" s="57"/>
    </row>
    <row r="116" spans="2:14" x14ac:dyDescent="0.25">
      <c r="B116" s="12"/>
      <c r="C116" s="7"/>
      <c r="D116" s="7"/>
      <c r="E116" s="8">
        <v>4241</v>
      </c>
      <c r="F116" s="8" t="s">
        <v>125</v>
      </c>
      <c r="G116" s="50">
        <v>1180.28</v>
      </c>
      <c r="H116" s="50">
        <v>3007.15</v>
      </c>
      <c r="I116" s="183">
        <v>2935</v>
      </c>
      <c r="J116" s="142">
        <f t="shared" si="27"/>
        <v>254.78276341207172</v>
      </c>
      <c r="K116" s="142">
        <f t="shared" si="29"/>
        <v>102.45826235093698</v>
      </c>
      <c r="M116" s="57"/>
    </row>
    <row r="117" spans="2:14" ht="25.5" x14ac:dyDescent="0.25">
      <c r="B117" s="12"/>
      <c r="C117" s="7">
        <v>45</v>
      </c>
      <c r="D117" s="7"/>
      <c r="E117" s="8"/>
      <c r="F117" s="33" t="s">
        <v>237</v>
      </c>
      <c r="G117" s="51">
        <f t="shared" ref="G117:I118" si="30">G118</f>
        <v>0</v>
      </c>
      <c r="H117" s="51">
        <f t="shared" si="30"/>
        <v>4787.5</v>
      </c>
      <c r="I117" s="51">
        <f t="shared" si="30"/>
        <v>4788</v>
      </c>
      <c r="J117" s="142">
        <v>0</v>
      </c>
      <c r="K117" s="142">
        <f t="shared" si="29"/>
        <v>99.989557226399327</v>
      </c>
      <c r="M117" s="57"/>
    </row>
    <row r="118" spans="2:14" ht="25.5" x14ac:dyDescent="0.25">
      <c r="B118" s="12"/>
      <c r="C118" s="7"/>
      <c r="D118" s="7">
        <v>451</v>
      </c>
      <c r="E118" s="8"/>
      <c r="F118" s="33" t="s">
        <v>237</v>
      </c>
      <c r="G118" s="51">
        <f t="shared" si="30"/>
        <v>0</v>
      </c>
      <c r="H118" s="51">
        <f t="shared" si="30"/>
        <v>4787.5</v>
      </c>
      <c r="I118" s="51">
        <f t="shared" si="30"/>
        <v>4788</v>
      </c>
      <c r="J118" s="142">
        <v>0</v>
      </c>
      <c r="K118" s="142">
        <f t="shared" si="29"/>
        <v>99.989557226399327</v>
      </c>
      <c r="M118" s="57"/>
    </row>
    <row r="119" spans="2:14" x14ac:dyDescent="0.25">
      <c r="B119" s="12"/>
      <c r="C119" s="7"/>
      <c r="D119" s="7"/>
      <c r="E119" s="8">
        <v>4511</v>
      </c>
      <c r="F119" s="8" t="s">
        <v>238</v>
      </c>
      <c r="G119" s="50">
        <v>0</v>
      </c>
      <c r="H119" s="50">
        <v>4787.5</v>
      </c>
      <c r="I119" s="183">
        <v>4788</v>
      </c>
      <c r="J119" s="142">
        <v>0</v>
      </c>
      <c r="K119" s="142">
        <f t="shared" si="29"/>
        <v>99.989557226399327</v>
      </c>
      <c r="M119" s="57"/>
    </row>
    <row r="120" spans="2:14" x14ac:dyDescent="0.25">
      <c r="B120" s="56"/>
      <c r="C120" s="195"/>
      <c r="D120" s="56">
        <v>31</v>
      </c>
      <c r="E120" s="54"/>
      <c r="F120" s="55" t="s">
        <v>130</v>
      </c>
      <c r="G120" s="212">
        <v>0</v>
      </c>
      <c r="H120" s="212">
        <v>3897.18</v>
      </c>
      <c r="I120" s="196">
        <v>2352</v>
      </c>
      <c r="J120" s="213"/>
      <c r="K120" s="213"/>
      <c r="M120" s="57"/>
      <c r="N120" s="57"/>
    </row>
    <row r="121" spans="2:14" x14ac:dyDescent="0.25">
      <c r="B121" s="56"/>
      <c r="C121" s="195"/>
      <c r="D121" s="56">
        <v>44</v>
      </c>
      <c r="E121" s="54"/>
      <c r="F121" s="55" t="s">
        <v>135</v>
      </c>
      <c r="G121" s="212">
        <v>0</v>
      </c>
      <c r="H121" s="212">
        <v>0</v>
      </c>
      <c r="I121" s="196">
        <v>4788</v>
      </c>
      <c r="J121" s="213"/>
      <c r="K121" s="213"/>
      <c r="M121" s="57"/>
    </row>
    <row r="122" spans="2:14" x14ac:dyDescent="0.25">
      <c r="B122" s="56"/>
      <c r="C122" s="195"/>
      <c r="D122" s="56">
        <v>61</v>
      </c>
      <c r="E122" s="54"/>
      <c r="F122" s="54" t="s">
        <v>89</v>
      </c>
      <c r="G122" s="193">
        <v>2394</v>
      </c>
      <c r="H122" s="193">
        <v>2816.88</v>
      </c>
      <c r="I122" s="196">
        <v>2700</v>
      </c>
      <c r="J122" s="147">
        <f t="shared" si="27"/>
        <v>117.66416040100252</v>
      </c>
      <c r="K122" s="147">
        <f t="shared" si="29"/>
        <v>104.3288888888889</v>
      </c>
      <c r="M122" s="57"/>
    </row>
    <row r="123" spans="2:14" x14ac:dyDescent="0.25">
      <c r="B123" s="56"/>
      <c r="C123" s="56"/>
      <c r="D123" s="54">
        <v>52</v>
      </c>
      <c r="E123" s="54"/>
      <c r="F123" s="54" t="s">
        <v>129</v>
      </c>
      <c r="G123" s="193">
        <v>787.53</v>
      </c>
      <c r="H123" s="193">
        <v>310</v>
      </c>
      <c r="I123" s="194">
        <v>1900</v>
      </c>
      <c r="J123" s="147">
        <f t="shared" si="27"/>
        <v>39.363579800134602</v>
      </c>
      <c r="K123" s="147">
        <f t="shared" si="29"/>
        <v>16.315789473684212</v>
      </c>
    </row>
  </sheetData>
  <mergeCells count="7">
    <mergeCell ref="B8:F8"/>
    <mergeCell ref="B9:F9"/>
    <mergeCell ref="B45:F45"/>
    <mergeCell ref="B46:F46"/>
    <mergeCell ref="B2:K2"/>
    <mergeCell ref="B4:K4"/>
    <mergeCell ref="B6:K6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450"/>
  <sheetViews>
    <sheetView topLeftCell="B298" zoomScale="96" zoomScaleNormal="96" workbookViewId="0">
      <selection activeCell="O314" sqref="O314"/>
    </sheetView>
  </sheetViews>
  <sheetFormatPr defaultRowHeight="15" x14ac:dyDescent="0.25"/>
  <cols>
    <col min="2" max="2" width="15.42578125" customWidth="1"/>
    <col min="3" max="3" width="21.5703125" hidden="1" customWidth="1"/>
    <col min="4" max="4" width="25.28515625" hidden="1" customWidth="1"/>
    <col min="5" max="5" width="26.28515625" customWidth="1"/>
    <col min="6" max="6" width="15.85546875" customWidth="1"/>
    <col min="7" max="7" width="16" customWidth="1"/>
    <col min="8" max="8" width="14.85546875" customWidth="1"/>
    <col min="9" max="9" width="12.85546875" customWidth="1"/>
    <col min="10" max="10" width="15.42578125" customWidth="1"/>
    <col min="13" max="13" width="10.5703125" bestFit="1" customWidth="1"/>
    <col min="14" max="14" width="19" hidden="1" customWidth="1"/>
    <col min="15" max="15" width="12.7109375" customWidth="1"/>
    <col min="16" max="16" width="13.28515625" customWidth="1"/>
  </cols>
  <sheetData>
    <row r="1" spans="2:14" ht="33" customHeight="1" x14ac:dyDescent="0.25">
      <c r="B1" s="284" t="s">
        <v>136</v>
      </c>
      <c r="C1" s="285"/>
      <c r="D1" s="286"/>
      <c r="E1" s="58" t="s">
        <v>137</v>
      </c>
      <c r="F1" s="20"/>
      <c r="G1" s="20"/>
      <c r="H1" s="20"/>
      <c r="I1" s="3"/>
      <c r="J1" s="3"/>
    </row>
    <row r="2" spans="2:14" ht="35.25" customHeight="1" x14ac:dyDescent="0.25">
      <c r="B2" s="275" t="s">
        <v>138</v>
      </c>
      <c r="C2" s="276"/>
      <c r="D2" s="277"/>
      <c r="E2" s="69" t="s">
        <v>139</v>
      </c>
      <c r="F2" s="239"/>
      <c r="G2" s="239"/>
      <c r="H2" s="239"/>
      <c r="I2" s="239"/>
      <c r="J2" s="239"/>
    </row>
    <row r="3" spans="2:14" ht="35.25" customHeight="1" x14ac:dyDescent="0.25">
      <c r="B3" s="275" t="s">
        <v>140</v>
      </c>
      <c r="C3" s="276"/>
      <c r="D3" s="277"/>
      <c r="E3" s="69" t="s">
        <v>141</v>
      </c>
      <c r="F3" s="20"/>
      <c r="G3" s="20"/>
      <c r="H3" s="20"/>
      <c r="I3" s="3"/>
      <c r="J3" s="3"/>
    </row>
    <row r="4" spans="2:14" ht="25.5" x14ac:dyDescent="0.25">
      <c r="B4" s="278" t="s">
        <v>142</v>
      </c>
      <c r="C4" s="279"/>
      <c r="D4" s="280"/>
      <c r="E4" s="77" t="s">
        <v>143</v>
      </c>
      <c r="F4" s="41" t="s">
        <v>236</v>
      </c>
      <c r="G4" s="41" t="s">
        <v>235</v>
      </c>
      <c r="H4" s="41" t="s">
        <v>241</v>
      </c>
      <c r="I4" s="41" t="s">
        <v>17</v>
      </c>
      <c r="J4" s="41" t="s">
        <v>40</v>
      </c>
    </row>
    <row r="5" spans="2:14" x14ac:dyDescent="0.25">
      <c r="B5" s="202"/>
      <c r="C5" s="203"/>
      <c r="D5" s="204"/>
      <c r="E5" s="204"/>
      <c r="F5" s="41">
        <v>2</v>
      </c>
      <c r="G5" s="41">
        <v>3</v>
      </c>
      <c r="H5" s="41">
        <v>4</v>
      </c>
      <c r="I5" s="41"/>
      <c r="J5" s="41"/>
    </row>
    <row r="6" spans="2:14" x14ac:dyDescent="0.25">
      <c r="B6" s="226"/>
      <c r="C6" s="227"/>
      <c r="D6" s="228"/>
      <c r="E6" s="228"/>
      <c r="F6" s="232">
        <v>29001.89</v>
      </c>
      <c r="G6" s="232">
        <v>37171.5</v>
      </c>
      <c r="H6" s="232">
        <v>32452</v>
      </c>
      <c r="I6" s="41"/>
      <c r="J6" s="41"/>
    </row>
    <row r="7" spans="2:14" x14ac:dyDescent="0.25">
      <c r="B7" s="226"/>
      <c r="C7" s="227"/>
      <c r="D7" s="228"/>
      <c r="E7" s="228"/>
      <c r="F7" s="233">
        <f>F6-F8</f>
        <v>0</v>
      </c>
      <c r="G7" s="233">
        <f t="shared" ref="G7:H7" si="0">G6-G8</f>
        <v>4787.5</v>
      </c>
      <c r="H7" s="233">
        <f t="shared" si="0"/>
        <v>0</v>
      </c>
      <c r="I7" s="41"/>
      <c r="J7" s="41"/>
    </row>
    <row r="8" spans="2:14" x14ac:dyDescent="0.25">
      <c r="B8" s="269">
        <v>3</v>
      </c>
      <c r="C8" s="270"/>
      <c r="D8" s="271"/>
      <c r="E8" s="67" t="s">
        <v>4</v>
      </c>
      <c r="F8" s="211">
        <f>F9+F35</f>
        <v>29001.889999999996</v>
      </c>
      <c r="G8" s="211">
        <f>G9+G35</f>
        <v>32384</v>
      </c>
      <c r="H8" s="211">
        <f>H9+H35</f>
        <v>32452</v>
      </c>
      <c r="I8" s="41" t="s">
        <v>163</v>
      </c>
      <c r="J8" s="41" t="s">
        <v>164</v>
      </c>
    </row>
    <row r="9" spans="2:14" ht="15" customHeight="1" x14ac:dyDescent="0.25">
      <c r="B9" s="272">
        <v>32</v>
      </c>
      <c r="C9" s="273"/>
      <c r="D9" s="274"/>
      <c r="E9" s="67" t="s">
        <v>13</v>
      </c>
      <c r="F9" s="182">
        <f>F10+F15+F22+F32</f>
        <v>28429.819999999996</v>
      </c>
      <c r="G9" s="182">
        <f>G10+G15+G22+G32</f>
        <v>31676.560000000001</v>
      </c>
      <c r="H9" s="182">
        <f t="shared" ref="H9" si="1">H10+H15+H22+H32</f>
        <v>31777</v>
      </c>
      <c r="I9" s="235">
        <f>(G9/F9)*100</f>
        <v>111.42019189709961</v>
      </c>
      <c r="J9" s="86">
        <f>(G9/H9)*100</f>
        <v>99.683922333763419</v>
      </c>
    </row>
    <row r="10" spans="2:14" ht="25.5" customHeight="1" x14ac:dyDescent="0.25">
      <c r="B10" s="83">
        <v>321</v>
      </c>
      <c r="C10" s="84"/>
      <c r="D10" s="85"/>
      <c r="E10" s="67" t="s">
        <v>30</v>
      </c>
      <c r="F10" s="182">
        <f>F11+F12+F13+F14</f>
        <v>5215.25</v>
      </c>
      <c r="G10" s="182">
        <f>G11+G12+G13+G14</f>
        <v>5848.57</v>
      </c>
      <c r="H10" s="182">
        <f>H11+H12+H13+H14</f>
        <v>5637</v>
      </c>
      <c r="I10" s="235">
        <f t="shared" ref="I10:I41" si="2">(G10/F10)*100</f>
        <v>112.14361727625712</v>
      </c>
      <c r="J10" s="86">
        <f t="shared" ref="J10:J41" si="3">(G10/H10)*100</f>
        <v>103.75323753769736</v>
      </c>
    </row>
    <row r="11" spans="2:14" x14ac:dyDescent="0.25">
      <c r="B11" s="59">
        <v>3211</v>
      </c>
      <c r="C11" s="60"/>
      <c r="D11" s="61"/>
      <c r="E11" s="68" t="s">
        <v>31</v>
      </c>
      <c r="F11" s="181">
        <v>1730</v>
      </c>
      <c r="G11" s="181">
        <v>1906.3</v>
      </c>
      <c r="H11" s="181">
        <v>1982</v>
      </c>
      <c r="I11" s="235">
        <f t="shared" si="2"/>
        <v>110.1907514450867</v>
      </c>
      <c r="J11" s="86">
        <f t="shared" si="3"/>
        <v>96.18062563067609</v>
      </c>
    </row>
    <row r="12" spans="2:14" ht="25.5" x14ac:dyDescent="0.25">
      <c r="B12" s="59">
        <v>3212</v>
      </c>
      <c r="C12" s="60"/>
      <c r="D12" s="61"/>
      <c r="E12" s="68" t="s">
        <v>144</v>
      </c>
      <c r="F12" s="181">
        <v>0</v>
      </c>
      <c r="G12" s="181">
        <v>0</v>
      </c>
      <c r="H12" s="181">
        <v>0</v>
      </c>
      <c r="I12" s="235">
        <v>0</v>
      </c>
      <c r="J12" s="86">
        <v>0</v>
      </c>
    </row>
    <row r="13" spans="2:14" ht="25.5" x14ac:dyDescent="0.25">
      <c r="B13" s="59">
        <v>3213</v>
      </c>
      <c r="C13" s="60"/>
      <c r="D13" s="61"/>
      <c r="E13" s="68" t="s">
        <v>145</v>
      </c>
      <c r="F13" s="181">
        <v>785.98</v>
      </c>
      <c r="G13" s="181">
        <v>459</v>
      </c>
      <c r="H13" s="181">
        <v>255</v>
      </c>
      <c r="I13" s="235">
        <f t="shared" si="2"/>
        <v>58.398432530089828</v>
      </c>
      <c r="J13" s="86">
        <f t="shared" si="3"/>
        <v>180</v>
      </c>
    </row>
    <row r="14" spans="2:14" ht="25.5" x14ac:dyDescent="0.25">
      <c r="B14" s="59">
        <v>3214</v>
      </c>
      <c r="C14" s="60"/>
      <c r="D14" s="61"/>
      <c r="E14" s="68" t="s">
        <v>146</v>
      </c>
      <c r="F14" s="181">
        <v>2699.27</v>
      </c>
      <c r="G14" s="181">
        <v>3483.27</v>
      </c>
      <c r="H14" s="183">
        <v>3400</v>
      </c>
      <c r="I14" s="235">
        <f t="shared" si="2"/>
        <v>129.04488991468065</v>
      </c>
      <c r="J14" s="86">
        <f t="shared" si="3"/>
        <v>102.44911764705881</v>
      </c>
    </row>
    <row r="15" spans="2:14" ht="25.5" x14ac:dyDescent="0.25">
      <c r="B15" s="83">
        <v>322</v>
      </c>
      <c r="C15" s="84"/>
      <c r="D15" s="85"/>
      <c r="E15" s="67" t="s">
        <v>102</v>
      </c>
      <c r="F15" s="182">
        <f>F16+F17+F18+F19+F20+F21</f>
        <v>14049.349999999999</v>
      </c>
      <c r="G15" s="182">
        <f>G16+G17+G18+G19+G20+G21</f>
        <v>15616.32</v>
      </c>
      <c r="H15" s="210">
        <f>H16+H17+H18+H19+H20+H21</f>
        <v>17511</v>
      </c>
      <c r="I15" s="235">
        <f t="shared" si="2"/>
        <v>111.15332737813495</v>
      </c>
      <c r="J15" s="86">
        <f t="shared" si="3"/>
        <v>89.180058249100568</v>
      </c>
    </row>
    <row r="16" spans="2:14" ht="25.5" x14ac:dyDescent="0.25">
      <c r="B16" s="59">
        <v>3221</v>
      </c>
      <c r="C16" s="60"/>
      <c r="D16" s="61"/>
      <c r="E16" s="68" t="s">
        <v>147</v>
      </c>
      <c r="F16" s="181">
        <v>1339.04</v>
      </c>
      <c r="G16" s="181">
        <v>680.44</v>
      </c>
      <c r="H16" s="183">
        <v>2693</v>
      </c>
      <c r="I16" s="235">
        <f t="shared" si="2"/>
        <v>50.815509618831413</v>
      </c>
      <c r="J16" s="86">
        <f t="shared" si="3"/>
        <v>25.26698848867434</v>
      </c>
      <c r="N16" s="57"/>
    </row>
    <row r="17" spans="2:16" x14ac:dyDescent="0.25">
      <c r="B17" s="59">
        <v>3222</v>
      </c>
      <c r="C17" s="60"/>
      <c r="D17" s="61"/>
      <c r="E17" s="68" t="s">
        <v>104</v>
      </c>
      <c r="F17" s="181">
        <v>0</v>
      </c>
      <c r="G17" s="181">
        <v>0</v>
      </c>
      <c r="H17" s="183">
        <v>0</v>
      </c>
      <c r="I17" s="235">
        <v>0</v>
      </c>
      <c r="J17" s="86">
        <v>0</v>
      </c>
      <c r="N17" s="57"/>
    </row>
    <row r="18" spans="2:16" x14ac:dyDescent="0.25">
      <c r="B18" s="59">
        <v>3223</v>
      </c>
      <c r="C18" s="60"/>
      <c r="D18" s="61"/>
      <c r="E18" s="68" t="s">
        <v>148</v>
      </c>
      <c r="F18" s="181">
        <v>9436.08</v>
      </c>
      <c r="G18" s="181">
        <v>13759.33</v>
      </c>
      <c r="H18" s="183">
        <v>12000</v>
      </c>
      <c r="I18" s="235">
        <f t="shared" si="2"/>
        <v>145.81616518723877</v>
      </c>
      <c r="J18" s="86">
        <f t="shared" si="3"/>
        <v>114.66108333333334</v>
      </c>
      <c r="N18" s="57"/>
    </row>
    <row r="19" spans="2:16" ht="25.5" x14ac:dyDescent="0.25">
      <c r="B19" s="59">
        <v>3224</v>
      </c>
      <c r="C19" s="60"/>
      <c r="D19" s="61"/>
      <c r="E19" s="68" t="s">
        <v>149</v>
      </c>
      <c r="F19" s="181">
        <v>1217.95</v>
      </c>
      <c r="G19" s="181">
        <v>1141.05</v>
      </c>
      <c r="H19" s="183">
        <v>2488</v>
      </c>
      <c r="I19" s="235">
        <f t="shared" si="2"/>
        <v>93.686111909355873</v>
      </c>
      <c r="J19" s="86">
        <f t="shared" si="3"/>
        <v>45.862138263665592</v>
      </c>
    </row>
    <row r="20" spans="2:16" ht="15.75" customHeight="1" x14ac:dyDescent="0.25">
      <c r="B20" s="59">
        <v>3225</v>
      </c>
      <c r="C20" s="60"/>
      <c r="D20" s="61"/>
      <c r="E20" s="68" t="s">
        <v>150</v>
      </c>
      <c r="F20" s="181">
        <v>1437.73</v>
      </c>
      <c r="G20" s="181">
        <v>0</v>
      </c>
      <c r="H20" s="183">
        <v>200</v>
      </c>
      <c r="I20" s="235">
        <f t="shared" si="2"/>
        <v>0</v>
      </c>
      <c r="J20" s="86">
        <f t="shared" si="3"/>
        <v>0</v>
      </c>
    </row>
    <row r="21" spans="2:16" ht="25.5" x14ac:dyDescent="0.25">
      <c r="B21" s="59">
        <v>3227</v>
      </c>
      <c r="C21" s="60"/>
      <c r="D21" s="61"/>
      <c r="E21" s="68" t="s">
        <v>151</v>
      </c>
      <c r="F21" s="181">
        <v>618.54999999999995</v>
      </c>
      <c r="G21" s="181">
        <v>35.5</v>
      </c>
      <c r="H21" s="181">
        <v>130</v>
      </c>
      <c r="I21" s="235">
        <f t="shared" si="2"/>
        <v>5.7392288416457848</v>
      </c>
      <c r="J21" s="86">
        <f t="shared" si="3"/>
        <v>27.307692307692307</v>
      </c>
    </row>
    <row r="22" spans="2:16" x14ac:dyDescent="0.25">
      <c r="B22" s="83">
        <v>323</v>
      </c>
      <c r="C22" s="84"/>
      <c r="D22" s="85"/>
      <c r="E22" s="67" t="s">
        <v>108</v>
      </c>
      <c r="F22" s="182">
        <f>F23+F24+F25+F26+F27+F28+F29+F30+F31</f>
        <v>9022.1299999999992</v>
      </c>
      <c r="G22" s="182">
        <f>G23+G24+G25+G26+G27+G28+G29+G30</f>
        <v>10158.58</v>
      </c>
      <c r="H22" s="182">
        <f>H23+H24+H25+H26+H27+H28+H29+H30+H31</f>
        <v>8629</v>
      </c>
      <c r="I22" s="235">
        <f t="shared" si="2"/>
        <v>112.59624944442169</v>
      </c>
      <c r="J22" s="86">
        <f t="shared" si="3"/>
        <v>117.72604009734616</v>
      </c>
      <c r="N22" s="57"/>
    </row>
    <row r="23" spans="2:16" ht="25.5" x14ac:dyDescent="0.25">
      <c r="B23" s="59">
        <v>3231</v>
      </c>
      <c r="C23" s="60"/>
      <c r="D23" s="61"/>
      <c r="E23" s="68" t="s">
        <v>152</v>
      </c>
      <c r="F23" s="181">
        <v>1077.3499999999999</v>
      </c>
      <c r="G23" s="181">
        <v>1104.79</v>
      </c>
      <c r="H23" s="236">
        <v>1060</v>
      </c>
      <c r="I23" s="235">
        <f t="shared" si="2"/>
        <v>102.54699030027383</v>
      </c>
      <c r="J23" s="86">
        <f t="shared" si="3"/>
        <v>104.22547169811321</v>
      </c>
      <c r="N23" s="198"/>
    </row>
    <row r="24" spans="2:16" ht="25.5" x14ac:dyDescent="0.25">
      <c r="B24" s="59">
        <v>3232</v>
      </c>
      <c r="C24" s="60"/>
      <c r="D24" s="61"/>
      <c r="E24" s="68" t="s">
        <v>153</v>
      </c>
      <c r="F24" s="181">
        <v>2830.1</v>
      </c>
      <c r="G24" s="181">
        <v>1287.5999999999999</v>
      </c>
      <c r="H24" s="183">
        <v>1982</v>
      </c>
      <c r="I24" s="235">
        <f t="shared" si="2"/>
        <v>45.496625560934241</v>
      </c>
      <c r="J24" s="86">
        <f t="shared" si="3"/>
        <v>64.96468213925327</v>
      </c>
      <c r="N24" s="57"/>
    </row>
    <row r="25" spans="2:16" ht="25.5" x14ac:dyDescent="0.25">
      <c r="B25" s="59">
        <v>3233</v>
      </c>
      <c r="C25" s="60"/>
      <c r="D25" s="61"/>
      <c r="E25" s="68" t="s">
        <v>154</v>
      </c>
      <c r="F25" s="181">
        <v>768.82</v>
      </c>
      <c r="G25" s="181">
        <v>127.44</v>
      </c>
      <c r="H25" s="183">
        <v>117</v>
      </c>
      <c r="I25" s="235">
        <f t="shared" si="2"/>
        <v>16.576051611560572</v>
      </c>
      <c r="J25" s="86">
        <f t="shared" si="3"/>
        <v>108.92307692307692</v>
      </c>
    </row>
    <row r="26" spans="2:16" x14ac:dyDescent="0.25">
      <c r="B26" s="59">
        <v>3234</v>
      </c>
      <c r="C26" s="60"/>
      <c r="D26" s="61"/>
      <c r="E26" s="68" t="s">
        <v>155</v>
      </c>
      <c r="F26" s="181">
        <v>2311.71</v>
      </c>
      <c r="G26" s="181">
        <v>3085.48</v>
      </c>
      <c r="H26" s="183">
        <v>2960</v>
      </c>
      <c r="I26" s="235">
        <f t="shared" si="2"/>
        <v>133.47175900091275</v>
      </c>
      <c r="J26" s="86">
        <f t="shared" si="3"/>
        <v>104.23918918918919</v>
      </c>
      <c r="N26" s="57"/>
    </row>
    <row r="27" spans="2:16" x14ac:dyDescent="0.25">
      <c r="B27" s="59">
        <v>3235</v>
      </c>
      <c r="C27" s="60"/>
      <c r="D27" s="61"/>
      <c r="E27" s="68" t="s">
        <v>156</v>
      </c>
      <c r="F27" s="181">
        <v>179</v>
      </c>
      <c r="G27" s="181">
        <v>0</v>
      </c>
      <c r="H27" s="183">
        <v>0</v>
      </c>
      <c r="I27" s="235">
        <f t="shared" si="2"/>
        <v>0</v>
      </c>
      <c r="J27" s="86">
        <v>0</v>
      </c>
    </row>
    <row r="28" spans="2:16" ht="25.5" x14ac:dyDescent="0.25">
      <c r="B28" s="59">
        <v>3236</v>
      </c>
      <c r="C28" s="60"/>
      <c r="D28" s="61"/>
      <c r="E28" s="68" t="s">
        <v>157</v>
      </c>
      <c r="F28" s="181">
        <v>660.41</v>
      </c>
      <c r="G28" s="181">
        <v>2808.5</v>
      </c>
      <c r="H28" s="183">
        <v>700</v>
      </c>
      <c r="I28" s="235">
        <f t="shared" si="2"/>
        <v>425.26612256022781</v>
      </c>
      <c r="J28" s="86">
        <f t="shared" si="3"/>
        <v>401.21428571428572</v>
      </c>
      <c r="N28" s="57"/>
    </row>
    <row r="29" spans="2:16" x14ac:dyDescent="0.25">
      <c r="B29" s="59">
        <v>3237</v>
      </c>
      <c r="C29" s="60"/>
      <c r="D29" s="61"/>
      <c r="E29" s="68" t="s">
        <v>159</v>
      </c>
      <c r="F29" s="181">
        <v>0</v>
      </c>
      <c r="G29" s="181">
        <v>236</v>
      </c>
      <c r="H29" s="183">
        <v>200</v>
      </c>
      <c r="I29" s="235">
        <v>0</v>
      </c>
      <c r="J29" s="86">
        <f t="shared" si="3"/>
        <v>118</v>
      </c>
      <c r="N29" s="57"/>
      <c r="O29" s="133"/>
      <c r="P29" s="133"/>
    </row>
    <row r="30" spans="2:16" x14ac:dyDescent="0.25">
      <c r="B30" s="59">
        <v>3238</v>
      </c>
      <c r="C30" s="60"/>
      <c r="D30" s="61"/>
      <c r="E30" s="68" t="s">
        <v>160</v>
      </c>
      <c r="F30" s="181">
        <v>1194.74</v>
      </c>
      <c r="G30" s="181">
        <v>1508.77</v>
      </c>
      <c r="H30" s="183">
        <v>1610</v>
      </c>
      <c r="I30" s="235">
        <f t="shared" si="2"/>
        <v>126.28437986507524</v>
      </c>
      <c r="J30" s="86">
        <f t="shared" si="3"/>
        <v>93.712422360248453</v>
      </c>
      <c r="M30" s="133"/>
      <c r="N30" s="177"/>
      <c r="O30" s="174"/>
      <c r="P30" s="175"/>
    </row>
    <row r="31" spans="2:16" x14ac:dyDescent="0.25">
      <c r="B31" s="59">
        <v>3239</v>
      </c>
      <c r="C31" s="60"/>
      <c r="D31" s="61"/>
      <c r="E31" s="68" t="s">
        <v>158</v>
      </c>
      <c r="F31" s="181">
        <v>0</v>
      </c>
      <c r="G31" s="181">
        <v>0</v>
      </c>
      <c r="H31" s="183">
        <v>0</v>
      </c>
      <c r="I31" s="235">
        <v>0</v>
      </c>
      <c r="J31" s="86">
        <v>0</v>
      </c>
      <c r="M31" s="133"/>
      <c r="N31" s="178"/>
      <c r="O31" s="174"/>
      <c r="P31" s="175"/>
    </row>
    <row r="32" spans="2:16" x14ac:dyDescent="0.25">
      <c r="B32" s="83">
        <v>329</v>
      </c>
      <c r="C32" s="84"/>
      <c r="D32" s="85"/>
      <c r="E32" s="67" t="s">
        <v>120</v>
      </c>
      <c r="F32" s="182">
        <f>F33+F34</f>
        <v>143.09</v>
      </c>
      <c r="G32" s="182">
        <f t="shared" ref="G32:H32" si="4">G33+G34</f>
        <v>53.09</v>
      </c>
      <c r="H32" s="182">
        <f t="shared" si="4"/>
        <v>0</v>
      </c>
      <c r="I32" s="235">
        <f t="shared" si="2"/>
        <v>37.102522887693063</v>
      </c>
      <c r="J32" s="86">
        <v>0</v>
      </c>
      <c r="M32" s="133"/>
      <c r="N32" s="178"/>
      <c r="O32" s="174"/>
      <c r="P32" s="175"/>
    </row>
    <row r="33" spans="2:19" x14ac:dyDescent="0.25">
      <c r="B33" s="59">
        <v>3294</v>
      </c>
      <c r="C33" s="60"/>
      <c r="D33" s="61"/>
      <c r="E33" s="157" t="s">
        <v>118</v>
      </c>
      <c r="F33" s="181">
        <v>53.09</v>
      </c>
      <c r="G33" s="181">
        <v>53.09</v>
      </c>
      <c r="H33" s="183">
        <v>0</v>
      </c>
      <c r="I33" s="235">
        <f t="shared" si="2"/>
        <v>100</v>
      </c>
      <c r="J33" s="86">
        <v>0</v>
      </c>
      <c r="M33" s="133"/>
      <c r="N33" s="178"/>
      <c r="O33" s="174"/>
      <c r="P33" s="175"/>
    </row>
    <row r="34" spans="2:19" x14ac:dyDescent="0.25">
      <c r="B34" s="59">
        <v>3299</v>
      </c>
      <c r="C34" s="60"/>
      <c r="D34" s="61"/>
      <c r="E34" s="68" t="s">
        <v>120</v>
      </c>
      <c r="F34" s="181">
        <v>90</v>
      </c>
      <c r="G34" s="181">
        <v>0</v>
      </c>
      <c r="H34" s="183">
        <v>0</v>
      </c>
      <c r="I34" s="235">
        <f t="shared" si="2"/>
        <v>0</v>
      </c>
      <c r="J34" s="86">
        <v>0</v>
      </c>
      <c r="M34" s="133"/>
      <c r="N34" s="178"/>
      <c r="O34" s="174"/>
      <c r="P34" s="175"/>
    </row>
    <row r="35" spans="2:19" x14ac:dyDescent="0.25">
      <c r="B35" s="83">
        <v>343</v>
      </c>
      <c r="C35" s="84"/>
      <c r="D35" s="85"/>
      <c r="E35" s="67" t="s">
        <v>121</v>
      </c>
      <c r="F35" s="182">
        <f>F36+F37</f>
        <v>572.07000000000005</v>
      </c>
      <c r="G35" s="182">
        <f>G36+G37</f>
        <v>707.44</v>
      </c>
      <c r="H35" s="182">
        <f>H36+H37</f>
        <v>675</v>
      </c>
      <c r="I35" s="235">
        <f t="shared" si="2"/>
        <v>123.66318807138987</v>
      </c>
      <c r="J35" s="86">
        <f t="shared" si="3"/>
        <v>104.80592592592592</v>
      </c>
      <c r="M35" s="133"/>
      <c r="N35" s="178"/>
      <c r="O35" s="174"/>
      <c r="P35" s="176"/>
    </row>
    <row r="36" spans="2:19" x14ac:dyDescent="0.25">
      <c r="B36" s="59">
        <v>3431</v>
      </c>
      <c r="C36" s="60"/>
      <c r="D36" s="61"/>
      <c r="E36" s="53" t="s">
        <v>121</v>
      </c>
      <c r="F36" s="181">
        <v>569.35</v>
      </c>
      <c r="G36" s="181">
        <v>707.44</v>
      </c>
      <c r="H36" s="183">
        <v>675</v>
      </c>
      <c r="I36" s="235">
        <f t="shared" si="2"/>
        <v>124.25397382980591</v>
      </c>
      <c r="J36" s="86">
        <f t="shared" si="3"/>
        <v>104.80592592592592</v>
      </c>
      <c r="M36" s="133"/>
      <c r="N36" s="177"/>
      <c r="O36" s="174"/>
      <c r="P36" s="176"/>
    </row>
    <row r="37" spans="2:19" x14ac:dyDescent="0.25">
      <c r="B37" s="59">
        <v>3433</v>
      </c>
      <c r="C37" s="60"/>
      <c r="D37" s="61"/>
      <c r="E37" s="157" t="s">
        <v>221</v>
      </c>
      <c r="F37" s="181">
        <v>2.72</v>
      </c>
      <c r="G37" s="181">
        <v>0</v>
      </c>
      <c r="H37" s="183">
        <v>0</v>
      </c>
      <c r="I37" s="235">
        <f t="shared" si="2"/>
        <v>0</v>
      </c>
      <c r="J37" s="86">
        <v>0</v>
      </c>
      <c r="M37" s="133"/>
      <c r="N37" s="199"/>
      <c r="O37" s="188"/>
      <c r="P37" s="189"/>
      <c r="Q37" s="188"/>
      <c r="R37" s="188"/>
      <c r="S37" s="188"/>
    </row>
    <row r="38" spans="2:19" x14ac:dyDescent="0.25">
      <c r="B38" s="205">
        <v>4</v>
      </c>
      <c r="C38" s="206"/>
      <c r="D38" s="207"/>
      <c r="E38" s="208" t="s">
        <v>242</v>
      </c>
      <c r="F38" s="182">
        <f>F39</f>
        <v>0</v>
      </c>
      <c r="G38" s="238">
        <f t="shared" ref="G38:H38" si="5">G39</f>
        <v>4787.5</v>
      </c>
      <c r="H38" s="182">
        <f t="shared" si="5"/>
        <v>4788</v>
      </c>
      <c r="I38" s="235">
        <v>0</v>
      </c>
      <c r="J38" s="86">
        <f t="shared" si="3"/>
        <v>99.989557226399327</v>
      </c>
      <c r="M38" s="133"/>
      <c r="N38" s="199"/>
      <c r="O38" s="188"/>
      <c r="P38" s="189"/>
      <c r="Q38" s="188"/>
      <c r="R38" s="188"/>
      <c r="S38" s="188"/>
    </row>
    <row r="39" spans="2:19" x14ac:dyDescent="0.25">
      <c r="B39" s="205">
        <v>45</v>
      </c>
      <c r="C39" s="206"/>
      <c r="D39" s="207"/>
      <c r="E39" s="208" t="s">
        <v>242</v>
      </c>
      <c r="F39" s="182">
        <f>F40</f>
        <v>0</v>
      </c>
      <c r="G39" s="182">
        <f t="shared" ref="G39:H39" si="6">G40</f>
        <v>4787.5</v>
      </c>
      <c r="H39" s="182">
        <f t="shared" si="6"/>
        <v>4788</v>
      </c>
      <c r="I39" s="235">
        <v>0</v>
      </c>
      <c r="J39" s="86">
        <f t="shared" si="3"/>
        <v>99.989557226399327</v>
      </c>
      <c r="M39" s="133"/>
      <c r="N39" s="199"/>
      <c r="O39" s="188"/>
      <c r="P39" s="189"/>
      <c r="Q39" s="188"/>
      <c r="R39" s="188"/>
      <c r="S39" s="188"/>
    </row>
    <row r="40" spans="2:19" x14ac:dyDescent="0.25">
      <c r="B40" s="59">
        <v>4511</v>
      </c>
      <c r="C40" s="60"/>
      <c r="D40" s="61"/>
      <c r="E40" s="209" t="s">
        <v>243</v>
      </c>
      <c r="F40" s="181">
        <v>0</v>
      </c>
      <c r="G40" s="181">
        <v>4787.5</v>
      </c>
      <c r="H40" s="183">
        <v>4788</v>
      </c>
      <c r="I40" s="235">
        <v>0</v>
      </c>
      <c r="J40" s="86">
        <f t="shared" si="3"/>
        <v>99.989557226399327</v>
      </c>
      <c r="M40" s="133"/>
      <c r="N40" s="199"/>
      <c r="O40" s="188"/>
      <c r="P40" s="189"/>
      <c r="Q40" s="188"/>
      <c r="R40" s="188"/>
      <c r="S40" s="188"/>
    </row>
    <row r="41" spans="2:19" x14ac:dyDescent="0.25">
      <c r="B41" s="74"/>
      <c r="C41" s="75"/>
      <c r="D41" s="76"/>
      <c r="E41" s="69" t="s">
        <v>165</v>
      </c>
      <c r="F41" s="214">
        <f>F8+F38</f>
        <v>29001.889999999996</v>
      </c>
      <c r="G41" s="81">
        <f t="shared" ref="G41:H41" si="7">G8+G38</f>
        <v>37171.5</v>
      </c>
      <c r="H41" s="81">
        <f t="shared" si="7"/>
        <v>37240</v>
      </c>
      <c r="I41" s="86">
        <f t="shared" si="2"/>
        <v>128.16923310860088</v>
      </c>
      <c r="J41" s="86">
        <f t="shared" si="3"/>
        <v>99.816058002148225</v>
      </c>
      <c r="M41" s="133"/>
      <c r="N41" s="199"/>
      <c r="O41" s="188"/>
      <c r="P41" s="187"/>
      <c r="Q41" s="188"/>
      <c r="R41" s="188"/>
      <c r="S41" s="188"/>
    </row>
    <row r="42" spans="2:19" x14ac:dyDescent="0.25">
      <c r="B42" s="59"/>
      <c r="C42" s="60"/>
      <c r="D42" s="61"/>
      <c r="E42" s="68"/>
      <c r="F42" s="52"/>
      <c r="G42" s="52"/>
      <c r="H42" s="62"/>
      <c r="I42" s="88"/>
      <c r="J42" s="88"/>
      <c r="M42" s="133"/>
      <c r="N42" s="191"/>
      <c r="O42" s="188"/>
      <c r="P42" s="188"/>
      <c r="Q42" s="188"/>
      <c r="R42" s="188"/>
      <c r="S42" s="188"/>
    </row>
    <row r="43" spans="2:19" ht="23.25" customHeight="1" x14ac:dyDescent="0.25">
      <c r="B43" s="74" t="s">
        <v>136</v>
      </c>
      <c r="C43" s="75"/>
      <c r="D43" s="76"/>
      <c r="E43" s="69" t="s">
        <v>137</v>
      </c>
      <c r="F43" s="52"/>
      <c r="G43" s="52"/>
      <c r="H43" s="62"/>
      <c r="I43" s="50"/>
      <c r="J43" s="50"/>
      <c r="N43" s="190"/>
      <c r="O43" s="188"/>
      <c r="P43" s="188"/>
      <c r="Q43" s="188"/>
      <c r="R43" s="188"/>
      <c r="S43" s="188"/>
    </row>
    <row r="44" spans="2:19" ht="26.25" customHeight="1" x14ac:dyDescent="0.25">
      <c r="B44" s="74" t="s">
        <v>138</v>
      </c>
      <c r="C44" s="75"/>
      <c r="D44" s="76"/>
      <c r="E44" s="69" t="s">
        <v>139</v>
      </c>
      <c r="F44" s="52"/>
      <c r="G44" s="52"/>
      <c r="H44" s="62"/>
      <c r="I44" s="50"/>
      <c r="J44" s="50"/>
      <c r="N44" s="187"/>
      <c r="O44" s="188"/>
      <c r="P44" s="187"/>
      <c r="Q44" s="188"/>
      <c r="R44" s="188"/>
      <c r="S44" s="188"/>
    </row>
    <row r="45" spans="2:19" ht="42.75" customHeight="1" x14ac:dyDescent="0.25">
      <c r="B45" s="74" t="s">
        <v>166</v>
      </c>
      <c r="C45" s="75"/>
      <c r="D45" s="76"/>
      <c r="E45" s="69" t="s">
        <v>167</v>
      </c>
      <c r="F45" s="52"/>
      <c r="G45" s="52"/>
      <c r="H45" s="62"/>
      <c r="I45" s="50"/>
      <c r="J45" s="50"/>
      <c r="N45" s="188"/>
      <c r="O45" s="188"/>
      <c r="P45" s="188"/>
      <c r="Q45" s="188"/>
      <c r="R45" s="188"/>
      <c r="S45" s="188"/>
    </row>
    <row r="46" spans="2:19" ht="41.25" customHeight="1" x14ac:dyDescent="0.25">
      <c r="B46" s="74" t="s">
        <v>168</v>
      </c>
      <c r="C46" s="75"/>
      <c r="D46" s="76"/>
      <c r="E46" s="69" t="s">
        <v>134</v>
      </c>
      <c r="F46" s="52"/>
      <c r="G46" s="52"/>
      <c r="H46" s="62"/>
      <c r="I46" s="50"/>
      <c r="J46" s="50"/>
      <c r="N46" s="188"/>
      <c r="O46" s="188"/>
      <c r="P46" s="188"/>
      <c r="Q46" s="188"/>
      <c r="R46" s="188"/>
      <c r="S46" s="188"/>
    </row>
    <row r="47" spans="2:19" x14ac:dyDescent="0.25">
      <c r="B47" s="144">
        <v>3</v>
      </c>
      <c r="C47" s="145"/>
      <c r="D47" s="146"/>
      <c r="E47" s="143" t="s">
        <v>4</v>
      </c>
      <c r="F47" s="182">
        <f>F48</f>
        <v>4583.76</v>
      </c>
      <c r="G47" s="182">
        <f>G48+G58</f>
        <v>4211.7400000000007</v>
      </c>
      <c r="H47" s="182">
        <f>H48+H58</f>
        <v>4697</v>
      </c>
      <c r="I47" s="142">
        <f>(G47/F47)*100</f>
        <v>91.883955529957944</v>
      </c>
      <c r="J47" s="142">
        <f>(G47/H47)*100</f>
        <v>89.668724717905064</v>
      </c>
      <c r="N47" s="188"/>
      <c r="O47" s="188"/>
      <c r="P47" s="188"/>
      <c r="Q47" s="188"/>
      <c r="R47" s="188"/>
      <c r="S47" s="188"/>
    </row>
    <row r="48" spans="2:19" x14ac:dyDescent="0.25">
      <c r="B48" s="83">
        <v>31</v>
      </c>
      <c r="C48" s="84"/>
      <c r="D48" s="85"/>
      <c r="E48" s="67" t="s">
        <v>5</v>
      </c>
      <c r="F48" s="182">
        <f>F49+F53</f>
        <v>4583.76</v>
      </c>
      <c r="G48" s="182">
        <f>G49+G53+G55</f>
        <v>4169.72</v>
      </c>
      <c r="H48" s="210">
        <f>H49+H53+H55</f>
        <v>4665</v>
      </c>
      <c r="I48" s="142">
        <f>(G48/F48)*100</f>
        <v>90.96724086775923</v>
      </c>
      <c r="J48" s="142">
        <f t="shared" ref="J48:J64" si="8">(G48/H48)*100</f>
        <v>89.383065380493036</v>
      </c>
      <c r="N48" s="188"/>
      <c r="O48" s="188"/>
      <c r="P48" s="188"/>
      <c r="Q48" s="188"/>
      <c r="R48" s="188"/>
      <c r="S48" s="188"/>
    </row>
    <row r="49" spans="2:19" x14ac:dyDescent="0.25">
      <c r="B49" s="83">
        <v>311</v>
      </c>
      <c r="C49" s="84"/>
      <c r="D49" s="85"/>
      <c r="E49" s="67" t="s">
        <v>169</v>
      </c>
      <c r="F49" s="182">
        <f>F50+F51+F52</f>
        <v>1788.36</v>
      </c>
      <c r="G49" s="182">
        <f>G50+G51+G52</f>
        <v>2471.87</v>
      </c>
      <c r="H49" s="210">
        <f>H50+H51+H52</f>
        <v>2891</v>
      </c>
      <c r="I49" s="142">
        <f>(G49/F49)*100</f>
        <v>138.21993334675344</v>
      </c>
      <c r="J49" s="142">
        <f t="shared" si="8"/>
        <v>85.502248356969901</v>
      </c>
      <c r="N49" s="188"/>
      <c r="O49" s="188"/>
      <c r="P49" s="188"/>
      <c r="Q49" s="188"/>
      <c r="R49" s="188"/>
      <c r="S49" s="188"/>
    </row>
    <row r="50" spans="2:19" x14ac:dyDescent="0.25">
      <c r="B50" s="59">
        <v>3111</v>
      </c>
      <c r="C50" s="60"/>
      <c r="D50" s="61"/>
      <c r="E50" s="66" t="s">
        <v>29</v>
      </c>
      <c r="F50" s="181">
        <v>1788.36</v>
      </c>
      <c r="G50" s="181">
        <v>2471.87</v>
      </c>
      <c r="H50" s="183">
        <v>2891</v>
      </c>
      <c r="I50" s="142">
        <f>(G50/F50)*100</f>
        <v>138.21993334675344</v>
      </c>
      <c r="J50" s="142">
        <f t="shared" si="8"/>
        <v>85.502248356969901</v>
      </c>
      <c r="O50" s="57"/>
    </row>
    <row r="51" spans="2:19" x14ac:dyDescent="0.25">
      <c r="B51" s="59">
        <v>3113</v>
      </c>
      <c r="C51" s="60"/>
      <c r="D51" s="61"/>
      <c r="E51" s="66" t="s">
        <v>94</v>
      </c>
      <c r="F51" s="181">
        <v>0</v>
      </c>
      <c r="G51" s="181">
        <v>0</v>
      </c>
      <c r="H51" s="183">
        <v>0</v>
      </c>
      <c r="I51" s="142">
        <v>0</v>
      </c>
      <c r="J51" s="142">
        <v>0</v>
      </c>
    </row>
    <row r="52" spans="2:19" x14ac:dyDescent="0.25">
      <c r="B52" s="59">
        <v>3114</v>
      </c>
      <c r="C52" s="60"/>
      <c r="D52" s="61"/>
      <c r="E52" s="66" t="s">
        <v>95</v>
      </c>
      <c r="F52" s="181">
        <v>0</v>
      </c>
      <c r="G52" s="181">
        <v>0</v>
      </c>
      <c r="H52" s="183">
        <v>0</v>
      </c>
      <c r="I52" s="142">
        <v>0</v>
      </c>
      <c r="J52" s="142">
        <v>0</v>
      </c>
    </row>
    <row r="53" spans="2:19" x14ac:dyDescent="0.25">
      <c r="B53" s="83">
        <v>312</v>
      </c>
      <c r="C53" s="84"/>
      <c r="D53" s="85"/>
      <c r="E53" s="67" t="s">
        <v>170</v>
      </c>
      <c r="F53" s="182">
        <f>F54</f>
        <v>2795.4</v>
      </c>
      <c r="G53" s="182">
        <f t="shared" ref="G53:H53" si="9">G54</f>
        <v>1290</v>
      </c>
      <c r="H53" s="182">
        <f t="shared" si="9"/>
        <v>1290</v>
      </c>
      <c r="I53" s="142">
        <f>(G53/F53)*100</f>
        <v>46.147241897402871</v>
      </c>
      <c r="J53" s="142">
        <f t="shared" si="8"/>
        <v>100</v>
      </c>
    </row>
    <row r="54" spans="2:19" x14ac:dyDescent="0.25">
      <c r="B54" s="59">
        <v>3121</v>
      </c>
      <c r="C54" s="60"/>
      <c r="D54" s="61"/>
      <c r="E54" s="66" t="s">
        <v>171</v>
      </c>
      <c r="F54" s="181">
        <v>2795.4</v>
      </c>
      <c r="G54" s="181">
        <v>1290</v>
      </c>
      <c r="H54" s="183">
        <v>1290</v>
      </c>
      <c r="I54" s="142">
        <v>0</v>
      </c>
      <c r="J54" s="142">
        <f t="shared" si="8"/>
        <v>100</v>
      </c>
    </row>
    <row r="55" spans="2:19" x14ac:dyDescent="0.25">
      <c r="B55" s="83">
        <v>313</v>
      </c>
      <c r="C55" s="84"/>
      <c r="D55" s="85"/>
      <c r="E55" s="67" t="s">
        <v>97</v>
      </c>
      <c r="F55" s="182">
        <f>F56+F57</f>
        <v>231.34</v>
      </c>
      <c r="G55" s="182">
        <f>G56+G57</f>
        <v>407.85</v>
      </c>
      <c r="H55" s="210">
        <f>H56+H57</f>
        <v>484</v>
      </c>
      <c r="I55" s="142">
        <f>(G55/F55)*100</f>
        <v>176.29895392063631</v>
      </c>
      <c r="J55" s="142">
        <f t="shared" si="8"/>
        <v>84.266528925619838</v>
      </c>
    </row>
    <row r="56" spans="2:19" ht="25.5" x14ac:dyDescent="0.25">
      <c r="B56" s="59">
        <v>3131</v>
      </c>
      <c r="C56" s="60"/>
      <c r="D56" s="61"/>
      <c r="E56" s="66" t="s">
        <v>172</v>
      </c>
      <c r="F56" s="181">
        <v>0</v>
      </c>
      <c r="G56" s="181">
        <v>0</v>
      </c>
      <c r="H56" s="183"/>
      <c r="I56" s="142">
        <v>0</v>
      </c>
      <c r="J56" s="142">
        <v>0</v>
      </c>
    </row>
    <row r="57" spans="2:19" ht="25.5" x14ac:dyDescent="0.25">
      <c r="B57" s="59">
        <v>3132</v>
      </c>
      <c r="C57" s="60"/>
      <c r="D57" s="61"/>
      <c r="E57" s="66" t="s">
        <v>173</v>
      </c>
      <c r="F57" s="181">
        <v>231.34</v>
      </c>
      <c r="G57" s="181">
        <v>407.85</v>
      </c>
      <c r="H57" s="183">
        <v>484</v>
      </c>
      <c r="I57" s="142">
        <f>(G57/F57)*100</f>
        <v>176.29895392063631</v>
      </c>
      <c r="J57" s="142">
        <f t="shared" si="8"/>
        <v>84.266528925619838</v>
      </c>
      <c r="N57" s="93"/>
    </row>
    <row r="58" spans="2:19" x14ac:dyDescent="0.25">
      <c r="B58" s="83">
        <v>32</v>
      </c>
      <c r="C58" s="84"/>
      <c r="D58" s="85"/>
      <c r="E58" s="67" t="s">
        <v>13</v>
      </c>
      <c r="F58" s="182">
        <f>F59</f>
        <v>43.6</v>
      </c>
      <c r="G58" s="182">
        <f>G59</f>
        <v>42.019999999999996</v>
      </c>
      <c r="H58" s="210">
        <f>H59</f>
        <v>32</v>
      </c>
      <c r="I58" s="142">
        <f>(G58/F58)*100</f>
        <v>96.376146788990809</v>
      </c>
      <c r="J58" s="142">
        <f t="shared" si="8"/>
        <v>131.3125</v>
      </c>
    </row>
    <row r="59" spans="2:19" ht="25.5" x14ac:dyDescent="0.25">
      <c r="B59" s="83">
        <v>321</v>
      </c>
      <c r="C59" s="84"/>
      <c r="D59" s="85"/>
      <c r="E59" s="67" t="s">
        <v>30</v>
      </c>
      <c r="F59" s="182">
        <f>F60+F61+F62+F63</f>
        <v>43.6</v>
      </c>
      <c r="G59" s="182">
        <f>G60+G61+G62+G63</f>
        <v>42.019999999999996</v>
      </c>
      <c r="H59" s="210">
        <f>H60+H61+H62+H63</f>
        <v>32</v>
      </c>
      <c r="I59" s="142">
        <f>(G59/F59)*100</f>
        <v>96.376146788990809</v>
      </c>
      <c r="J59" s="142">
        <f t="shared" si="8"/>
        <v>131.3125</v>
      </c>
    </row>
    <row r="60" spans="2:19" x14ac:dyDescent="0.25">
      <c r="B60" s="59">
        <v>3211</v>
      </c>
      <c r="C60" s="60"/>
      <c r="D60" s="61"/>
      <c r="E60" s="66" t="s">
        <v>31</v>
      </c>
      <c r="F60" s="181">
        <v>22.57</v>
      </c>
      <c r="G60" s="181">
        <v>18</v>
      </c>
      <c r="H60" s="183">
        <v>9</v>
      </c>
      <c r="I60" s="142">
        <v>0</v>
      </c>
      <c r="J60" s="142">
        <f t="shared" si="8"/>
        <v>200</v>
      </c>
    </row>
    <row r="61" spans="2:19" ht="25.5" x14ac:dyDescent="0.25">
      <c r="B61" s="59">
        <v>3212</v>
      </c>
      <c r="C61" s="60"/>
      <c r="D61" s="61"/>
      <c r="E61" s="66" t="s">
        <v>144</v>
      </c>
      <c r="F61" s="181">
        <v>21.03</v>
      </c>
      <c r="G61" s="181">
        <v>19.739999999999998</v>
      </c>
      <c r="H61" s="183">
        <v>23</v>
      </c>
      <c r="I61" s="142">
        <f>(G61/F61)*100</f>
        <v>93.865905848787435</v>
      </c>
      <c r="J61" s="142">
        <f t="shared" si="8"/>
        <v>85.826086956521735</v>
      </c>
    </row>
    <row r="62" spans="2:19" ht="25.5" x14ac:dyDescent="0.25">
      <c r="B62" s="59">
        <v>3213</v>
      </c>
      <c r="C62" s="60"/>
      <c r="D62" s="61"/>
      <c r="E62" s="66" t="s">
        <v>145</v>
      </c>
      <c r="F62" s="181">
        <v>0</v>
      </c>
      <c r="G62" s="181">
        <v>0</v>
      </c>
      <c r="H62" s="183">
        <v>0</v>
      </c>
      <c r="I62" s="142">
        <v>0</v>
      </c>
      <c r="J62" s="142">
        <v>0</v>
      </c>
    </row>
    <row r="63" spans="2:19" x14ac:dyDescent="0.25">
      <c r="B63" s="59">
        <v>3237</v>
      </c>
      <c r="C63" s="60"/>
      <c r="D63" s="61"/>
      <c r="E63" s="200" t="s">
        <v>196</v>
      </c>
      <c r="F63" s="181">
        <v>0</v>
      </c>
      <c r="G63" s="181">
        <v>4.28</v>
      </c>
      <c r="H63" s="183">
        <v>0</v>
      </c>
      <c r="I63" s="142">
        <v>0</v>
      </c>
      <c r="J63" s="142">
        <v>0</v>
      </c>
      <c r="L63" s="57"/>
    </row>
    <row r="64" spans="2:19" x14ac:dyDescent="0.25">
      <c r="B64" s="59"/>
      <c r="C64" s="60"/>
      <c r="D64" s="61"/>
      <c r="E64" s="69" t="s">
        <v>165</v>
      </c>
      <c r="F64" s="214">
        <f>F48+F55+F58</f>
        <v>4858.7000000000007</v>
      </c>
      <c r="G64" s="81">
        <f>G48+G58</f>
        <v>4211.7400000000007</v>
      </c>
      <c r="H64" s="82">
        <f>H47</f>
        <v>4697</v>
      </c>
      <c r="I64" s="142">
        <f>(G64/F64)*100</f>
        <v>86.684504085454961</v>
      </c>
      <c r="J64" s="142">
        <f t="shared" si="8"/>
        <v>89.668724717905064</v>
      </c>
    </row>
    <row r="65" spans="2:15" x14ac:dyDescent="0.25">
      <c r="E65" s="87"/>
      <c r="F65" s="63"/>
      <c r="G65" s="59"/>
      <c r="H65" s="60"/>
      <c r="I65" s="61"/>
      <c r="J65" s="67"/>
    </row>
    <row r="66" spans="2:15" ht="38.25" x14ac:dyDescent="0.25">
      <c r="B66" s="74" t="s">
        <v>174</v>
      </c>
      <c r="C66" s="75"/>
      <c r="D66" s="76"/>
      <c r="E66" s="69" t="s">
        <v>128</v>
      </c>
      <c r="F66" s="52"/>
      <c r="G66" s="52"/>
      <c r="H66" s="62"/>
      <c r="I66" s="50"/>
      <c r="J66" s="50"/>
    </row>
    <row r="67" spans="2:15" ht="51" customHeight="1" x14ac:dyDescent="0.25">
      <c r="B67" s="74" t="s">
        <v>138</v>
      </c>
      <c r="C67" s="75"/>
      <c r="D67" s="76"/>
      <c r="E67" s="135" t="s">
        <v>139</v>
      </c>
      <c r="F67" s="52"/>
      <c r="G67" s="52"/>
      <c r="H67" s="62"/>
      <c r="I67" s="50"/>
      <c r="J67" s="50"/>
    </row>
    <row r="68" spans="2:15" ht="51" customHeight="1" x14ac:dyDescent="0.25">
      <c r="B68" s="74" t="s">
        <v>166</v>
      </c>
      <c r="C68" s="75"/>
      <c r="D68" s="76"/>
      <c r="E68" s="135" t="s">
        <v>167</v>
      </c>
      <c r="F68" s="52"/>
      <c r="G68" s="52"/>
      <c r="H68" s="62"/>
      <c r="I68" s="50"/>
      <c r="J68" s="50"/>
    </row>
    <row r="69" spans="2:15" x14ac:dyDescent="0.25">
      <c r="B69" s="215">
        <v>3</v>
      </c>
      <c r="C69" s="216"/>
      <c r="D69" s="217"/>
      <c r="E69" s="218" t="s">
        <v>4</v>
      </c>
      <c r="F69" s="182">
        <f>F70+F80</f>
        <v>18569.810000000001</v>
      </c>
      <c r="G69" s="182">
        <f>G70+G80</f>
        <v>27105.69</v>
      </c>
      <c r="H69" s="182">
        <f>H70+H80</f>
        <v>31476</v>
      </c>
      <c r="I69" s="51">
        <f>(G69/F69)*100</f>
        <v>145.96643692100238</v>
      </c>
      <c r="J69" s="51">
        <f>(G69/H69)*100</f>
        <v>86.115421273351117</v>
      </c>
    </row>
    <row r="70" spans="2:15" x14ac:dyDescent="0.25">
      <c r="B70" s="83">
        <v>31</v>
      </c>
      <c r="C70" s="84"/>
      <c r="D70" s="85"/>
      <c r="E70" s="67" t="s">
        <v>5</v>
      </c>
      <c r="F70" s="182">
        <f>F71+F75+F77</f>
        <v>18177.400000000001</v>
      </c>
      <c r="G70" s="182">
        <f>G71+G75+G77</f>
        <v>26727.52</v>
      </c>
      <c r="H70" s="210">
        <f>H71+H75+H77</f>
        <v>31190</v>
      </c>
      <c r="I70" s="51">
        <f t="shared" ref="I70:I86" si="10">(G70/F70)*100</f>
        <v>147.03709001287314</v>
      </c>
      <c r="J70" s="51">
        <f t="shared" ref="J70:J86" si="11">(G70/H70)*100</f>
        <v>85.692593780057706</v>
      </c>
      <c r="O70" s="93"/>
    </row>
    <row r="71" spans="2:15" x14ac:dyDescent="0.25">
      <c r="B71" s="83">
        <v>311</v>
      </c>
      <c r="C71" s="84"/>
      <c r="D71" s="85"/>
      <c r="E71" s="67" t="s">
        <v>169</v>
      </c>
      <c r="F71" s="182">
        <f>F72+F73+F74</f>
        <v>16095.33</v>
      </c>
      <c r="G71" s="182">
        <f>G72+G73+G74</f>
        <v>22246.81</v>
      </c>
      <c r="H71" s="210">
        <f>H72+H73+H74</f>
        <v>26021</v>
      </c>
      <c r="I71" s="51">
        <f t="shared" si="10"/>
        <v>138.21903620491162</v>
      </c>
      <c r="J71" s="51">
        <f t="shared" si="11"/>
        <v>85.495599707928221</v>
      </c>
    </row>
    <row r="72" spans="2:15" x14ac:dyDescent="0.25">
      <c r="B72" s="59">
        <v>3111</v>
      </c>
      <c r="C72" s="60"/>
      <c r="D72" s="61"/>
      <c r="E72" s="68" t="s">
        <v>29</v>
      </c>
      <c r="F72" s="181">
        <v>16095.33</v>
      </c>
      <c r="G72" s="181">
        <v>22246.81</v>
      </c>
      <c r="H72" s="183">
        <v>26021</v>
      </c>
      <c r="I72" s="51">
        <f t="shared" si="10"/>
        <v>138.21903620491162</v>
      </c>
      <c r="J72" s="51">
        <f t="shared" si="11"/>
        <v>85.495599707928221</v>
      </c>
    </row>
    <row r="73" spans="2:15" x14ac:dyDescent="0.25">
      <c r="B73" s="59">
        <v>3113</v>
      </c>
      <c r="C73" s="60"/>
      <c r="D73" s="61"/>
      <c r="E73" s="68" t="s">
        <v>94</v>
      </c>
      <c r="F73" s="181">
        <v>0</v>
      </c>
      <c r="G73" s="181">
        <v>0</v>
      </c>
      <c r="H73" s="183">
        <v>0</v>
      </c>
      <c r="I73" s="51">
        <v>0</v>
      </c>
      <c r="J73" s="51">
        <v>0</v>
      </c>
    </row>
    <row r="74" spans="2:15" x14ac:dyDescent="0.25">
      <c r="B74" s="59">
        <v>3114</v>
      </c>
      <c r="C74" s="60"/>
      <c r="D74" s="61"/>
      <c r="E74" s="68" t="s">
        <v>95</v>
      </c>
      <c r="F74" s="181">
        <v>0</v>
      </c>
      <c r="G74" s="181">
        <v>0</v>
      </c>
      <c r="H74" s="183">
        <v>0</v>
      </c>
      <c r="I74" s="51">
        <v>0</v>
      </c>
      <c r="J74" s="51">
        <v>0</v>
      </c>
    </row>
    <row r="75" spans="2:15" x14ac:dyDescent="0.25">
      <c r="B75" s="83">
        <v>312</v>
      </c>
      <c r="C75" s="84"/>
      <c r="D75" s="85"/>
      <c r="E75" s="67" t="s">
        <v>170</v>
      </c>
      <c r="F75" s="182">
        <f>F76</f>
        <v>0</v>
      </c>
      <c r="G75" s="182">
        <f>G76</f>
        <v>810</v>
      </c>
      <c r="H75" s="210">
        <f>H76</f>
        <v>810</v>
      </c>
      <c r="I75" s="51">
        <v>0</v>
      </c>
      <c r="J75" s="51">
        <f t="shared" si="11"/>
        <v>100</v>
      </c>
    </row>
    <row r="76" spans="2:15" x14ac:dyDescent="0.25">
      <c r="B76" s="59">
        <v>3121</v>
      </c>
      <c r="C76" s="60"/>
      <c r="D76" s="61"/>
      <c r="E76" s="68" t="s">
        <v>171</v>
      </c>
      <c r="F76" s="181">
        <v>0</v>
      </c>
      <c r="G76" s="181">
        <v>810</v>
      </c>
      <c r="H76" s="183">
        <v>810</v>
      </c>
      <c r="I76" s="51">
        <v>0</v>
      </c>
      <c r="J76" s="51">
        <f t="shared" si="11"/>
        <v>100</v>
      </c>
    </row>
    <row r="77" spans="2:15" x14ac:dyDescent="0.25">
      <c r="B77" s="83">
        <v>313</v>
      </c>
      <c r="C77" s="84"/>
      <c r="D77" s="85"/>
      <c r="E77" s="67" t="s">
        <v>97</v>
      </c>
      <c r="F77" s="182">
        <f>F78+F79</f>
        <v>2082.0700000000002</v>
      </c>
      <c r="G77" s="182">
        <f>G78+G79</f>
        <v>3670.71</v>
      </c>
      <c r="H77" s="210">
        <f>H78+H79</f>
        <v>4359</v>
      </c>
      <c r="I77" s="51">
        <f t="shared" si="10"/>
        <v>176.30098891968089</v>
      </c>
      <c r="J77" s="51">
        <f t="shared" si="11"/>
        <v>84.209910529938057</v>
      </c>
    </row>
    <row r="78" spans="2:15" ht="25.5" x14ac:dyDescent="0.25">
      <c r="B78" s="59">
        <v>3131</v>
      </c>
      <c r="C78" s="60"/>
      <c r="D78" s="61"/>
      <c r="E78" s="68" t="s">
        <v>172</v>
      </c>
      <c r="F78" s="181">
        <v>0</v>
      </c>
      <c r="G78" s="181">
        <v>0</v>
      </c>
      <c r="H78" s="183">
        <v>0</v>
      </c>
      <c r="I78" s="51">
        <v>0</v>
      </c>
      <c r="J78" s="51">
        <v>0</v>
      </c>
    </row>
    <row r="79" spans="2:15" ht="25.5" x14ac:dyDescent="0.25">
      <c r="B79" s="59">
        <v>3132</v>
      </c>
      <c r="C79" s="60"/>
      <c r="D79" s="61"/>
      <c r="E79" s="68" t="s">
        <v>173</v>
      </c>
      <c r="F79" s="181">
        <v>2082.0700000000002</v>
      </c>
      <c r="G79" s="181">
        <v>3670.71</v>
      </c>
      <c r="H79" s="183">
        <v>4359</v>
      </c>
      <c r="I79" s="51">
        <f t="shared" si="10"/>
        <v>176.30098891968089</v>
      </c>
      <c r="J79" s="51">
        <f t="shared" si="11"/>
        <v>84.209910529938057</v>
      </c>
    </row>
    <row r="80" spans="2:15" x14ac:dyDescent="0.25">
      <c r="B80" s="83">
        <v>32</v>
      </c>
      <c r="C80" s="84"/>
      <c r="D80" s="85"/>
      <c r="E80" s="67" t="s">
        <v>13</v>
      </c>
      <c r="F80" s="182">
        <f>F81</f>
        <v>392.40999999999997</v>
      </c>
      <c r="G80" s="182">
        <f>G81</f>
        <v>378.16999999999996</v>
      </c>
      <c r="H80" s="210">
        <f>H81</f>
        <v>286</v>
      </c>
      <c r="I80" s="51">
        <f t="shared" si="10"/>
        <v>96.371142427563001</v>
      </c>
      <c r="J80" s="51">
        <f t="shared" si="11"/>
        <v>132.22727272727269</v>
      </c>
    </row>
    <row r="81" spans="2:14" ht="25.5" x14ac:dyDescent="0.25">
      <c r="B81" s="83">
        <v>321</v>
      </c>
      <c r="C81" s="84"/>
      <c r="D81" s="85"/>
      <c r="E81" s="67" t="s">
        <v>30</v>
      </c>
      <c r="F81" s="182">
        <f>F82+F83+F84+F85</f>
        <v>392.40999999999997</v>
      </c>
      <c r="G81" s="182">
        <f>G82+G83+G84+G85</f>
        <v>378.16999999999996</v>
      </c>
      <c r="H81" s="210">
        <f>H82+H83+H84+H85</f>
        <v>286</v>
      </c>
      <c r="I81" s="51">
        <f t="shared" si="10"/>
        <v>96.371142427563001</v>
      </c>
      <c r="J81" s="51">
        <f t="shared" si="11"/>
        <v>132.22727272727269</v>
      </c>
    </row>
    <row r="82" spans="2:14" x14ac:dyDescent="0.25">
      <c r="B82" s="59">
        <v>3211</v>
      </c>
      <c r="C82" s="60"/>
      <c r="D82" s="61"/>
      <c r="E82" s="68" t="s">
        <v>31</v>
      </c>
      <c r="F82" s="181">
        <v>203.12</v>
      </c>
      <c r="G82" s="181">
        <v>162</v>
      </c>
      <c r="H82" s="183">
        <v>81</v>
      </c>
      <c r="I82" s="51">
        <f t="shared" si="10"/>
        <v>79.75580937376921</v>
      </c>
      <c r="J82" s="51">
        <f t="shared" si="11"/>
        <v>200</v>
      </c>
    </row>
    <row r="83" spans="2:14" ht="25.5" x14ac:dyDescent="0.25">
      <c r="B83" s="59">
        <v>3212</v>
      </c>
      <c r="C83" s="60"/>
      <c r="D83" s="61"/>
      <c r="E83" s="68" t="s">
        <v>144</v>
      </c>
      <c r="F83" s="181">
        <v>189.29</v>
      </c>
      <c r="G83" s="181">
        <v>177.7</v>
      </c>
      <c r="H83" s="183">
        <v>205</v>
      </c>
      <c r="I83" s="51">
        <f t="shared" si="10"/>
        <v>93.877119763326107</v>
      </c>
      <c r="J83" s="51">
        <f t="shared" si="11"/>
        <v>86.682926829268297</v>
      </c>
    </row>
    <row r="84" spans="2:14" ht="25.5" x14ac:dyDescent="0.25">
      <c r="B84" s="59">
        <v>3213</v>
      </c>
      <c r="C84" s="60"/>
      <c r="D84" s="61"/>
      <c r="E84" s="68" t="s">
        <v>145</v>
      </c>
      <c r="F84" s="181">
        <v>0</v>
      </c>
      <c r="G84" s="181">
        <v>0</v>
      </c>
      <c r="H84" s="183">
        <v>0</v>
      </c>
      <c r="I84" s="51">
        <v>0</v>
      </c>
      <c r="J84" s="51">
        <v>0</v>
      </c>
    </row>
    <row r="85" spans="2:14" x14ac:dyDescent="0.25">
      <c r="B85" s="59">
        <v>3237</v>
      </c>
      <c r="C85" s="60"/>
      <c r="D85" s="61"/>
      <c r="E85" s="68" t="s">
        <v>196</v>
      </c>
      <c r="F85" s="181">
        <v>0</v>
      </c>
      <c r="G85" s="181">
        <v>38.47</v>
      </c>
      <c r="H85" s="183">
        <v>0</v>
      </c>
      <c r="I85" s="51">
        <v>0</v>
      </c>
      <c r="J85" s="51">
        <v>0</v>
      </c>
    </row>
    <row r="86" spans="2:14" ht="20.25" customHeight="1" x14ac:dyDescent="0.25">
      <c r="B86" s="74"/>
      <c r="C86" s="75"/>
      <c r="D86" s="76"/>
      <c r="E86" s="69" t="s">
        <v>165</v>
      </c>
      <c r="F86" s="81">
        <f>F70+F80</f>
        <v>18569.810000000001</v>
      </c>
      <c r="G86" s="81">
        <f>G70+G80</f>
        <v>27105.69</v>
      </c>
      <c r="H86" s="82">
        <f>H70+H80</f>
        <v>31476</v>
      </c>
      <c r="I86" s="51">
        <f t="shared" si="10"/>
        <v>145.96643692100238</v>
      </c>
      <c r="J86" s="51">
        <f t="shared" si="11"/>
        <v>86.115421273351117</v>
      </c>
      <c r="N86" s="57"/>
    </row>
    <row r="87" spans="2:14" ht="20.25" customHeight="1" x14ac:dyDescent="0.25">
      <c r="B87" s="83"/>
      <c r="C87" s="84"/>
      <c r="D87" s="85"/>
      <c r="E87" s="67"/>
      <c r="F87" s="63"/>
      <c r="G87" s="63"/>
      <c r="H87" s="80"/>
      <c r="I87" s="86"/>
      <c r="J87" s="86"/>
      <c r="N87" s="57"/>
    </row>
    <row r="88" spans="2:14" ht="31.5" customHeight="1" x14ac:dyDescent="0.25">
      <c r="B88" s="70" t="s">
        <v>138</v>
      </c>
      <c r="C88" s="71"/>
      <c r="D88" s="72"/>
      <c r="E88" s="73" t="s">
        <v>139</v>
      </c>
      <c r="F88" s="52"/>
      <c r="G88" s="52"/>
      <c r="H88" s="62"/>
      <c r="I88" s="50"/>
      <c r="J88" s="50"/>
      <c r="N88" s="93"/>
    </row>
    <row r="89" spans="2:14" ht="29.25" customHeight="1" x14ac:dyDescent="0.25">
      <c r="B89" s="70" t="s">
        <v>175</v>
      </c>
      <c r="C89" s="71"/>
      <c r="D89" s="72"/>
      <c r="E89" s="73" t="s">
        <v>176</v>
      </c>
      <c r="F89" s="52"/>
      <c r="G89" s="52"/>
      <c r="H89" s="62"/>
      <c r="I89" s="50"/>
      <c r="J89" s="50"/>
    </row>
    <row r="90" spans="2:14" ht="27" customHeight="1" x14ac:dyDescent="0.25">
      <c r="B90" s="70" t="s">
        <v>168</v>
      </c>
      <c r="C90" s="71"/>
      <c r="D90" s="72"/>
      <c r="E90" s="73" t="s">
        <v>134</v>
      </c>
      <c r="F90" s="52"/>
      <c r="G90" s="52"/>
      <c r="H90" s="62"/>
      <c r="I90" s="50"/>
      <c r="J90" s="50"/>
    </row>
    <row r="91" spans="2:14" x14ac:dyDescent="0.25">
      <c r="B91" s="59">
        <v>3</v>
      </c>
      <c r="C91" s="60"/>
      <c r="D91" s="61"/>
      <c r="E91" s="68" t="s">
        <v>4</v>
      </c>
      <c r="F91" s="182">
        <f>F92</f>
        <v>820.26</v>
      </c>
      <c r="G91" s="182">
        <f t="shared" ref="G91:H92" si="12">G92</f>
        <v>0</v>
      </c>
      <c r="H91" s="225">
        <f t="shared" si="12"/>
        <v>0</v>
      </c>
      <c r="I91" s="63">
        <v>0</v>
      </c>
      <c r="J91" s="63">
        <v>0</v>
      </c>
      <c r="N91" s="57"/>
    </row>
    <row r="92" spans="2:14" x14ac:dyDescent="0.25">
      <c r="B92" s="83">
        <v>31</v>
      </c>
      <c r="C92" s="84"/>
      <c r="D92" s="85"/>
      <c r="E92" s="67" t="s">
        <v>5</v>
      </c>
      <c r="F92" s="182">
        <f>F93</f>
        <v>820.26</v>
      </c>
      <c r="G92" s="182">
        <f t="shared" si="12"/>
        <v>0</v>
      </c>
      <c r="H92" s="225">
        <f t="shared" si="12"/>
        <v>0</v>
      </c>
      <c r="I92" s="63">
        <v>0</v>
      </c>
      <c r="J92" s="63">
        <v>0</v>
      </c>
    </row>
    <row r="93" spans="2:14" x14ac:dyDescent="0.25">
      <c r="B93" s="83">
        <v>311</v>
      </c>
      <c r="C93" s="84"/>
      <c r="D93" s="85"/>
      <c r="E93" s="67" t="s">
        <v>169</v>
      </c>
      <c r="F93" s="182">
        <f>F94+F95+F96</f>
        <v>820.26</v>
      </c>
      <c r="G93" s="182">
        <f t="shared" ref="G93:H93" si="13">G94+G95+G96</f>
        <v>0</v>
      </c>
      <c r="H93" s="225">
        <f t="shared" si="13"/>
        <v>0</v>
      </c>
      <c r="I93" s="63">
        <v>0</v>
      </c>
      <c r="J93" s="63">
        <v>0</v>
      </c>
    </row>
    <row r="94" spans="2:14" x14ac:dyDescent="0.25">
      <c r="B94" s="59">
        <v>3111</v>
      </c>
      <c r="C94" s="60"/>
      <c r="D94" s="61"/>
      <c r="E94" s="68" t="s">
        <v>29</v>
      </c>
      <c r="F94" s="181">
        <v>820.26</v>
      </c>
      <c r="G94" s="181">
        <v>0</v>
      </c>
      <c r="H94" s="224">
        <v>0</v>
      </c>
      <c r="I94" s="63">
        <v>0</v>
      </c>
      <c r="J94" s="63">
        <v>0</v>
      </c>
    </row>
    <row r="95" spans="2:14" x14ac:dyDescent="0.25">
      <c r="B95" s="59">
        <v>3113</v>
      </c>
      <c r="C95" s="60"/>
      <c r="D95" s="61"/>
      <c r="E95" s="68" t="s">
        <v>94</v>
      </c>
      <c r="F95" s="181">
        <v>0</v>
      </c>
      <c r="G95" s="181">
        <v>0</v>
      </c>
      <c r="H95" s="224">
        <v>0</v>
      </c>
      <c r="I95" s="63">
        <v>0</v>
      </c>
      <c r="J95" s="63">
        <v>0</v>
      </c>
    </row>
    <row r="96" spans="2:14" x14ac:dyDescent="0.25">
      <c r="B96" s="59">
        <v>3114</v>
      </c>
      <c r="C96" s="60"/>
      <c r="D96" s="61"/>
      <c r="E96" s="68" t="s">
        <v>95</v>
      </c>
      <c r="F96" s="181">
        <v>0</v>
      </c>
      <c r="G96" s="181">
        <v>0</v>
      </c>
      <c r="H96" s="224">
        <v>0</v>
      </c>
      <c r="I96" s="63"/>
      <c r="J96" s="63">
        <v>0</v>
      </c>
      <c r="N96" s="93"/>
    </row>
    <row r="97" spans="2:14" x14ac:dyDescent="0.25">
      <c r="B97" s="83">
        <v>312</v>
      </c>
      <c r="C97" s="84"/>
      <c r="D97" s="85"/>
      <c r="E97" s="67" t="s">
        <v>170</v>
      </c>
      <c r="F97" s="182">
        <f>F98</f>
        <v>0</v>
      </c>
      <c r="G97" s="182">
        <v>0</v>
      </c>
      <c r="H97" s="225">
        <v>0</v>
      </c>
      <c r="I97" s="63">
        <v>0</v>
      </c>
      <c r="J97" s="63">
        <v>0</v>
      </c>
      <c r="N97" s="93"/>
    </row>
    <row r="98" spans="2:14" x14ac:dyDescent="0.25">
      <c r="B98" s="59">
        <v>3121</v>
      </c>
      <c r="C98" s="60"/>
      <c r="D98" s="61"/>
      <c r="E98" s="68" t="s">
        <v>171</v>
      </c>
      <c r="F98" s="181">
        <v>0</v>
      </c>
      <c r="G98" s="181">
        <v>0</v>
      </c>
      <c r="H98" s="224">
        <v>0</v>
      </c>
      <c r="I98" s="63">
        <v>0</v>
      </c>
      <c r="J98" s="63">
        <v>0</v>
      </c>
      <c r="N98" s="93"/>
    </row>
    <row r="99" spans="2:14" x14ac:dyDescent="0.25">
      <c r="B99" s="83">
        <v>313</v>
      </c>
      <c r="C99" s="84"/>
      <c r="D99" s="85"/>
      <c r="E99" s="67" t="s">
        <v>97</v>
      </c>
      <c r="F99" s="182">
        <f>F100+F101</f>
        <v>135.36000000000001</v>
      </c>
      <c r="G99" s="182">
        <f t="shared" ref="G99:H99" si="14">G100+G101</f>
        <v>0</v>
      </c>
      <c r="H99" s="225">
        <f t="shared" si="14"/>
        <v>0</v>
      </c>
      <c r="I99" s="63">
        <v>0</v>
      </c>
      <c r="J99" s="63">
        <v>0</v>
      </c>
      <c r="N99" s="57"/>
    </row>
    <row r="100" spans="2:14" ht="21.75" customHeight="1" x14ac:dyDescent="0.25">
      <c r="B100" s="59">
        <v>3131</v>
      </c>
      <c r="C100" s="60"/>
      <c r="D100" s="61"/>
      <c r="E100" s="68" t="s">
        <v>172</v>
      </c>
      <c r="F100" s="181">
        <v>0</v>
      </c>
      <c r="G100" s="181">
        <v>0</v>
      </c>
      <c r="H100" s="224">
        <v>0</v>
      </c>
      <c r="I100" s="63">
        <v>0</v>
      </c>
      <c r="J100" s="63">
        <v>0</v>
      </c>
      <c r="N100" s="57"/>
    </row>
    <row r="101" spans="2:14" ht="24.75" customHeight="1" x14ac:dyDescent="0.25">
      <c r="B101" s="59">
        <v>3132</v>
      </c>
      <c r="C101" s="60"/>
      <c r="D101" s="61"/>
      <c r="E101" s="68" t="s">
        <v>173</v>
      </c>
      <c r="F101" s="181">
        <v>135.36000000000001</v>
      </c>
      <c r="G101" s="181">
        <v>0</v>
      </c>
      <c r="H101" s="224">
        <v>0</v>
      </c>
      <c r="I101" s="63">
        <v>0</v>
      </c>
      <c r="J101" s="63">
        <v>0</v>
      </c>
      <c r="N101" s="93"/>
    </row>
    <row r="102" spans="2:14" x14ac:dyDescent="0.25">
      <c r="B102" s="74"/>
      <c r="C102" s="75"/>
      <c r="D102" s="76"/>
      <c r="E102" s="69" t="s">
        <v>165</v>
      </c>
      <c r="F102" s="81">
        <f>F92+F99</f>
        <v>955.62</v>
      </c>
      <c r="G102" s="81">
        <f>G92</f>
        <v>0</v>
      </c>
      <c r="H102" s="81">
        <f>H92</f>
        <v>0</v>
      </c>
      <c r="I102" s="63">
        <v>0</v>
      </c>
      <c r="J102" s="63">
        <v>0</v>
      </c>
    </row>
    <row r="103" spans="2:14" x14ac:dyDescent="0.25">
      <c r="B103" s="83"/>
      <c r="C103" s="84"/>
      <c r="D103" s="85"/>
      <c r="E103" s="67"/>
      <c r="F103" s="63"/>
      <c r="G103" s="63"/>
      <c r="H103" s="80"/>
      <c r="I103" s="86"/>
      <c r="J103" s="86"/>
    </row>
    <row r="104" spans="2:14" ht="30" customHeight="1" x14ac:dyDescent="0.25">
      <c r="B104" s="89" t="s">
        <v>138</v>
      </c>
      <c r="C104" s="90"/>
      <c r="D104" s="91"/>
      <c r="E104" s="92" t="s">
        <v>177</v>
      </c>
      <c r="F104" s="52"/>
      <c r="G104" s="52"/>
      <c r="H104" s="62"/>
      <c r="I104" s="50"/>
      <c r="J104" s="50"/>
    </row>
    <row r="105" spans="2:14" ht="27.75" customHeight="1" x14ac:dyDescent="0.25">
      <c r="B105" s="89" t="s">
        <v>178</v>
      </c>
      <c r="C105" s="90"/>
      <c r="D105" s="91"/>
      <c r="E105" s="92" t="s">
        <v>179</v>
      </c>
      <c r="F105" s="52"/>
      <c r="G105" s="52"/>
      <c r="H105" s="62"/>
      <c r="I105" s="50"/>
      <c r="J105" s="50"/>
    </row>
    <row r="106" spans="2:14" ht="33" customHeight="1" x14ac:dyDescent="0.25">
      <c r="B106" s="89" t="s">
        <v>174</v>
      </c>
      <c r="C106" s="90"/>
      <c r="D106" s="91"/>
      <c r="E106" s="92" t="s">
        <v>128</v>
      </c>
      <c r="F106" s="52"/>
      <c r="G106" s="52"/>
      <c r="H106" s="62"/>
      <c r="I106" s="50"/>
      <c r="J106" s="50"/>
    </row>
    <row r="107" spans="2:14" x14ac:dyDescent="0.25">
      <c r="B107" s="59">
        <v>3</v>
      </c>
      <c r="C107" s="60"/>
      <c r="D107" s="61"/>
      <c r="E107" s="68" t="s">
        <v>4</v>
      </c>
      <c r="F107" s="182">
        <f>F108</f>
        <v>123.42</v>
      </c>
      <c r="G107" s="182">
        <f t="shared" ref="G107:H107" si="15">G108</f>
        <v>21.78</v>
      </c>
      <c r="H107" s="182">
        <f t="shared" si="15"/>
        <v>0</v>
      </c>
      <c r="I107" s="63">
        <f>(G107/F107)*100</f>
        <v>17.647058823529413</v>
      </c>
      <c r="J107" s="63">
        <v>0</v>
      </c>
    </row>
    <row r="108" spans="2:14" x14ac:dyDescent="0.25">
      <c r="B108" s="83">
        <v>32</v>
      </c>
      <c r="C108" s="84"/>
      <c r="D108" s="85"/>
      <c r="E108" s="67" t="s">
        <v>13</v>
      </c>
      <c r="F108" s="182">
        <f>F109</f>
        <v>123.42</v>
      </c>
      <c r="G108" s="182">
        <f>G109</f>
        <v>21.78</v>
      </c>
      <c r="H108" s="182">
        <f>H109</f>
        <v>0</v>
      </c>
      <c r="I108" s="63">
        <f t="shared" ref="I108:I116" si="16">(G108/F108)*100</f>
        <v>17.647058823529413</v>
      </c>
      <c r="J108" s="63">
        <v>0</v>
      </c>
    </row>
    <row r="109" spans="2:14" ht="25.5" customHeight="1" x14ac:dyDescent="0.25">
      <c r="B109" s="83">
        <v>322</v>
      </c>
      <c r="C109" s="84"/>
      <c r="D109" s="85"/>
      <c r="E109" s="67" t="s">
        <v>102</v>
      </c>
      <c r="F109" s="182">
        <f>F110+F111+F112+F113+F114+F115</f>
        <v>123.42</v>
      </c>
      <c r="G109" s="182">
        <f>G110+G110+G111+G112+G113+G114+G115</f>
        <v>21.78</v>
      </c>
      <c r="H109" s="182">
        <f>H110+H110+H111+H112+H113+H114+H115</f>
        <v>0</v>
      </c>
      <c r="I109" s="63">
        <f t="shared" si="16"/>
        <v>17.647058823529413</v>
      </c>
      <c r="J109" s="63">
        <v>0</v>
      </c>
    </row>
    <row r="110" spans="2:14" ht="24" customHeight="1" x14ac:dyDescent="0.25">
      <c r="B110" s="59">
        <v>3221</v>
      </c>
      <c r="C110" s="60"/>
      <c r="D110" s="61"/>
      <c r="E110" s="68" t="s">
        <v>147</v>
      </c>
      <c r="F110" s="181">
        <v>0</v>
      </c>
      <c r="G110" s="181">
        <v>0</v>
      </c>
      <c r="H110" s="183">
        <v>0</v>
      </c>
      <c r="I110" s="63">
        <v>0</v>
      </c>
      <c r="J110" s="63">
        <v>0</v>
      </c>
    </row>
    <row r="111" spans="2:14" x14ac:dyDescent="0.25">
      <c r="B111" s="59">
        <v>3222</v>
      </c>
      <c r="C111" s="60"/>
      <c r="D111" s="61"/>
      <c r="E111" s="68" t="s">
        <v>104</v>
      </c>
      <c r="F111" s="181">
        <v>123.42</v>
      </c>
      <c r="G111" s="181">
        <v>21.78</v>
      </c>
      <c r="H111" s="183">
        <v>0</v>
      </c>
      <c r="I111" s="63">
        <f t="shared" si="16"/>
        <v>17.647058823529413</v>
      </c>
      <c r="J111" s="63">
        <v>0</v>
      </c>
    </row>
    <row r="112" spans="2:14" x14ac:dyDescent="0.25">
      <c r="B112" s="59">
        <v>3223</v>
      </c>
      <c r="C112" s="60"/>
      <c r="D112" s="61"/>
      <c r="E112" s="68" t="s">
        <v>148</v>
      </c>
      <c r="F112" s="181">
        <v>0</v>
      </c>
      <c r="G112" s="181">
        <v>0</v>
      </c>
      <c r="H112" s="183">
        <v>0</v>
      </c>
      <c r="I112" s="63">
        <v>0</v>
      </c>
      <c r="J112" s="63">
        <v>0</v>
      </c>
    </row>
    <row r="113" spans="2:16" ht="24" customHeight="1" x14ac:dyDescent="0.25">
      <c r="B113" s="59">
        <v>3224</v>
      </c>
      <c r="C113" s="60"/>
      <c r="D113" s="61"/>
      <c r="E113" s="68" t="s">
        <v>149</v>
      </c>
      <c r="F113" s="181">
        <v>0</v>
      </c>
      <c r="G113" s="181">
        <v>0</v>
      </c>
      <c r="H113" s="183">
        <v>0</v>
      </c>
      <c r="I113" s="63">
        <v>0</v>
      </c>
      <c r="J113" s="63">
        <v>0</v>
      </c>
    </row>
    <row r="114" spans="2:16" x14ac:dyDescent="0.25">
      <c r="B114" s="59">
        <v>3225</v>
      </c>
      <c r="C114" s="60"/>
      <c r="D114" s="61"/>
      <c r="E114" s="68" t="s">
        <v>150</v>
      </c>
      <c r="F114" s="181">
        <v>0</v>
      </c>
      <c r="G114" s="181">
        <v>0</v>
      </c>
      <c r="H114" s="183">
        <v>0</v>
      </c>
      <c r="I114" s="63">
        <v>0</v>
      </c>
      <c r="J114" s="63">
        <v>0</v>
      </c>
    </row>
    <row r="115" spans="2:16" ht="24.75" customHeight="1" x14ac:dyDescent="0.25">
      <c r="B115" s="59">
        <v>3226</v>
      </c>
      <c r="C115" s="60"/>
      <c r="D115" s="61"/>
      <c r="E115" s="68" t="s">
        <v>180</v>
      </c>
      <c r="F115" s="181">
        <v>0</v>
      </c>
      <c r="G115" s="181">
        <v>0</v>
      </c>
      <c r="H115" s="183">
        <v>0</v>
      </c>
      <c r="I115" s="63">
        <v>0</v>
      </c>
      <c r="J115" s="63">
        <v>0</v>
      </c>
    </row>
    <row r="116" spans="2:16" x14ac:dyDescent="0.25">
      <c r="B116" s="70"/>
      <c r="C116" s="71"/>
      <c r="D116" s="72"/>
      <c r="E116" s="73" t="s">
        <v>165</v>
      </c>
      <c r="F116" s="78">
        <f>F108</f>
        <v>123.42</v>
      </c>
      <c r="G116" s="201">
        <f>G108</f>
        <v>21.78</v>
      </c>
      <c r="H116" s="79"/>
      <c r="I116" s="63">
        <f t="shared" si="16"/>
        <v>17.647058823529413</v>
      </c>
      <c r="J116" s="63">
        <v>0</v>
      </c>
    </row>
    <row r="117" spans="2:16" x14ac:dyDescent="0.25">
      <c r="B117" s="59"/>
      <c r="C117" s="60"/>
      <c r="D117" s="61"/>
      <c r="E117" s="68"/>
      <c r="F117" s="52"/>
      <c r="G117" s="52"/>
      <c r="H117" s="62"/>
      <c r="I117" s="50"/>
      <c r="J117" s="50"/>
    </row>
    <row r="118" spans="2:16" ht="31.5" customHeight="1" x14ac:dyDescent="0.25">
      <c r="B118" s="70" t="s">
        <v>138</v>
      </c>
      <c r="C118" s="71"/>
      <c r="D118" s="72"/>
      <c r="E118" s="73" t="s">
        <v>139</v>
      </c>
      <c r="F118" s="52"/>
      <c r="G118" s="52"/>
      <c r="H118" s="62"/>
      <c r="I118" s="50"/>
      <c r="J118" s="50"/>
    </row>
    <row r="119" spans="2:16" ht="27.75" customHeight="1" x14ac:dyDescent="0.25">
      <c r="B119" s="70" t="s">
        <v>175</v>
      </c>
      <c r="C119" s="71"/>
      <c r="D119" s="72"/>
      <c r="E119" s="73" t="s">
        <v>220</v>
      </c>
      <c r="F119" s="52"/>
      <c r="G119" s="52"/>
      <c r="H119" s="62"/>
      <c r="I119" s="50"/>
      <c r="J119" s="50"/>
    </row>
    <row r="120" spans="2:16" ht="25.5" customHeight="1" x14ac:dyDescent="0.25">
      <c r="B120" s="70" t="s">
        <v>168</v>
      </c>
      <c r="C120" s="71"/>
      <c r="D120" s="72"/>
      <c r="E120" s="73" t="s">
        <v>134</v>
      </c>
      <c r="F120" s="52"/>
      <c r="G120" s="52"/>
      <c r="H120" s="62"/>
      <c r="I120" s="50"/>
      <c r="J120" s="50"/>
    </row>
    <row r="121" spans="2:16" x14ac:dyDescent="0.25">
      <c r="B121" s="153">
        <v>3</v>
      </c>
      <c r="C121" s="154"/>
      <c r="D121" s="155"/>
      <c r="E121" s="156" t="s">
        <v>4</v>
      </c>
      <c r="F121" s="63">
        <f>F122</f>
        <v>252</v>
      </c>
      <c r="G121" s="182">
        <f>G122</f>
        <v>588</v>
      </c>
      <c r="H121" s="182">
        <f>H122</f>
        <v>588</v>
      </c>
      <c r="I121" s="51">
        <f>(G121/F121)*100</f>
        <v>233.33333333333334</v>
      </c>
      <c r="J121" s="51">
        <f>(G121/H121)*100</f>
        <v>100</v>
      </c>
    </row>
    <row r="122" spans="2:16" x14ac:dyDescent="0.25">
      <c r="B122" s="153">
        <v>31</v>
      </c>
      <c r="C122" s="154"/>
      <c r="D122" s="155"/>
      <c r="E122" s="156" t="s">
        <v>5</v>
      </c>
      <c r="F122" s="63">
        <f>F123+F127+F129</f>
        <v>252</v>
      </c>
      <c r="G122" s="182">
        <f>G123+G127+G129</f>
        <v>588</v>
      </c>
      <c r="H122" s="182">
        <f>H123+H127+H129</f>
        <v>588</v>
      </c>
      <c r="I122" s="51">
        <f t="shared" ref="I122:I132" si="17">(G122/F122)*100</f>
        <v>233.33333333333334</v>
      </c>
      <c r="J122" s="51">
        <f t="shared" ref="J122:J132" si="18">(G122/H122)*100</f>
        <v>100</v>
      </c>
      <c r="N122" s="57"/>
      <c r="O122" s="57"/>
      <c r="P122" s="93"/>
    </row>
    <row r="123" spans="2:16" x14ac:dyDescent="0.25">
      <c r="B123" s="153">
        <v>311</v>
      </c>
      <c r="C123" s="154"/>
      <c r="D123" s="155"/>
      <c r="E123" s="156" t="s">
        <v>169</v>
      </c>
      <c r="F123" s="63">
        <f>F124+F125+F126</f>
        <v>216.3</v>
      </c>
      <c r="G123" s="182">
        <f>G124+G125+G126</f>
        <v>504.71</v>
      </c>
      <c r="H123" s="182">
        <f>H124+H125+H126</f>
        <v>505</v>
      </c>
      <c r="I123" s="51">
        <f t="shared" si="17"/>
        <v>233.33795654183999</v>
      </c>
      <c r="J123" s="51">
        <f t="shared" si="18"/>
        <v>99.942574257425747</v>
      </c>
      <c r="N123" s="93"/>
      <c r="O123" s="93"/>
      <c r="P123" s="93"/>
    </row>
    <row r="124" spans="2:16" x14ac:dyDescent="0.25">
      <c r="B124" s="59">
        <v>3111</v>
      </c>
      <c r="C124" s="60"/>
      <c r="D124" s="61"/>
      <c r="E124" s="157" t="s">
        <v>29</v>
      </c>
      <c r="F124" s="52">
        <v>216.3</v>
      </c>
      <c r="G124" s="181">
        <v>504.71</v>
      </c>
      <c r="H124" s="183">
        <v>505</v>
      </c>
      <c r="I124" s="51">
        <f t="shared" si="17"/>
        <v>233.33795654183999</v>
      </c>
      <c r="J124" s="51">
        <f t="shared" si="18"/>
        <v>99.942574257425747</v>
      </c>
      <c r="N124" s="93"/>
      <c r="O124" s="93"/>
      <c r="P124" s="93"/>
    </row>
    <row r="125" spans="2:16" x14ac:dyDescent="0.25">
      <c r="B125" s="59">
        <v>3113</v>
      </c>
      <c r="C125" s="60"/>
      <c r="D125" s="61"/>
      <c r="E125" s="157" t="s">
        <v>94</v>
      </c>
      <c r="F125" s="52">
        <v>0</v>
      </c>
      <c r="G125" s="181">
        <v>0</v>
      </c>
      <c r="H125" s="183">
        <v>0</v>
      </c>
      <c r="I125" s="51">
        <v>0</v>
      </c>
      <c r="J125" s="51">
        <v>0</v>
      </c>
      <c r="N125" s="93"/>
      <c r="O125" s="93"/>
    </row>
    <row r="126" spans="2:16" x14ac:dyDescent="0.25">
      <c r="B126" s="59">
        <v>3114</v>
      </c>
      <c r="C126" s="60"/>
      <c r="D126" s="61"/>
      <c r="E126" s="157" t="s">
        <v>95</v>
      </c>
      <c r="F126" s="52">
        <v>0</v>
      </c>
      <c r="G126" s="181">
        <v>0</v>
      </c>
      <c r="H126" s="183">
        <v>0</v>
      </c>
      <c r="I126" s="51">
        <v>0</v>
      </c>
      <c r="J126" s="51">
        <v>0</v>
      </c>
      <c r="N126" s="93"/>
      <c r="O126" s="57"/>
    </row>
    <row r="127" spans="2:16" x14ac:dyDescent="0.25">
      <c r="B127" s="153">
        <v>312</v>
      </c>
      <c r="C127" s="154"/>
      <c r="D127" s="155"/>
      <c r="E127" s="156" t="s">
        <v>170</v>
      </c>
      <c r="F127" s="63">
        <f>F128</f>
        <v>0</v>
      </c>
      <c r="G127" s="182">
        <f>G128</f>
        <v>0</v>
      </c>
      <c r="H127" s="182">
        <v>0</v>
      </c>
      <c r="I127" s="51">
        <v>0</v>
      </c>
      <c r="J127" s="51">
        <v>0</v>
      </c>
      <c r="N127" s="57"/>
      <c r="O127" s="57"/>
    </row>
    <row r="128" spans="2:16" x14ac:dyDescent="0.25">
      <c r="B128" s="59">
        <v>3121</v>
      </c>
      <c r="C128" s="60"/>
      <c r="D128" s="61"/>
      <c r="E128" s="157" t="s">
        <v>171</v>
      </c>
      <c r="F128" s="52">
        <v>0</v>
      </c>
      <c r="G128" s="181">
        <v>0</v>
      </c>
      <c r="H128" s="183">
        <v>0</v>
      </c>
      <c r="I128" s="51">
        <v>0</v>
      </c>
      <c r="J128" s="51">
        <v>0</v>
      </c>
      <c r="N128" s="93"/>
      <c r="O128" s="93"/>
    </row>
    <row r="129" spans="2:15" x14ac:dyDescent="0.25">
      <c r="B129" s="153">
        <v>313</v>
      </c>
      <c r="C129" s="154"/>
      <c r="D129" s="155"/>
      <c r="E129" s="156" t="s">
        <v>97</v>
      </c>
      <c r="F129" s="63">
        <f>F130+F131</f>
        <v>35.700000000000003</v>
      </c>
      <c r="G129" s="182">
        <f>G130+G131</f>
        <v>83.29</v>
      </c>
      <c r="H129" s="182">
        <f>H130+H131</f>
        <v>83</v>
      </c>
      <c r="I129" s="51">
        <f t="shared" si="17"/>
        <v>233.30532212885154</v>
      </c>
      <c r="J129" s="51">
        <f t="shared" si="18"/>
        <v>100.34939759036146</v>
      </c>
    </row>
    <row r="130" spans="2:15" ht="24.75" customHeight="1" x14ac:dyDescent="0.25">
      <c r="B130" s="59">
        <v>3131</v>
      </c>
      <c r="C130" s="60"/>
      <c r="D130" s="61"/>
      <c r="E130" s="157" t="s">
        <v>172</v>
      </c>
      <c r="F130" s="52">
        <v>0</v>
      </c>
      <c r="G130" s="181">
        <v>0</v>
      </c>
      <c r="H130" s="183">
        <v>0</v>
      </c>
      <c r="I130" s="51">
        <v>0</v>
      </c>
      <c r="J130" s="51">
        <v>0</v>
      </c>
      <c r="N130" s="57"/>
      <c r="O130" s="57"/>
    </row>
    <row r="131" spans="2:15" ht="24" customHeight="1" x14ac:dyDescent="0.25">
      <c r="B131" s="59">
        <v>3132</v>
      </c>
      <c r="C131" s="60"/>
      <c r="D131" s="61"/>
      <c r="E131" s="157" t="s">
        <v>173</v>
      </c>
      <c r="F131" s="52">
        <v>35.700000000000003</v>
      </c>
      <c r="G131" s="181">
        <v>83.29</v>
      </c>
      <c r="H131" s="183">
        <v>83</v>
      </c>
      <c r="I131" s="51">
        <f t="shared" si="17"/>
        <v>233.30532212885154</v>
      </c>
      <c r="J131" s="51">
        <f t="shared" si="18"/>
        <v>100.34939759036146</v>
      </c>
    </row>
    <row r="132" spans="2:15" x14ac:dyDescent="0.25">
      <c r="B132" s="70"/>
      <c r="C132" s="71"/>
      <c r="D132" s="72"/>
      <c r="E132" s="73" t="s">
        <v>165</v>
      </c>
      <c r="F132" s="78">
        <f>F121</f>
        <v>252</v>
      </c>
      <c r="G132" s="78">
        <f>G121</f>
        <v>588</v>
      </c>
      <c r="H132" s="79">
        <f>H121</f>
        <v>588</v>
      </c>
      <c r="I132" s="51">
        <f t="shared" si="17"/>
        <v>233.33333333333334</v>
      </c>
      <c r="J132" s="51">
        <f t="shared" si="18"/>
        <v>100</v>
      </c>
    </row>
    <row r="133" spans="2:15" x14ac:dyDescent="0.25">
      <c r="B133" s="59"/>
      <c r="C133" s="60"/>
      <c r="D133" s="61"/>
      <c r="E133" s="99"/>
      <c r="F133" s="52"/>
      <c r="G133" s="52"/>
      <c r="H133" s="62"/>
      <c r="I133" s="50"/>
      <c r="J133" s="50"/>
    </row>
    <row r="134" spans="2:15" ht="27.75" customHeight="1" x14ac:dyDescent="0.25">
      <c r="B134" s="70" t="s">
        <v>138</v>
      </c>
      <c r="C134" s="71"/>
      <c r="D134" s="72"/>
      <c r="E134" s="73" t="s">
        <v>181</v>
      </c>
      <c r="F134" s="52"/>
      <c r="G134" s="52"/>
      <c r="H134" s="62"/>
      <c r="I134" s="50"/>
      <c r="J134" s="50"/>
    </row>
    <row r="135" spans="2:15" ht="30" customHeight="1" x14ac:dyDescent="0.25">
      <c r="B135" s="70" t="s">
        <v>182</v>
      </c>
      <c r="C135" s="71"/>
      <c r="D135" s="72"/>
      <c r="E135" s="73" t="s">
        <v>183</v>
      </c>
      <c r="F135" s="52"/>
      <c r="G135" s="52"/>
      <c r="H135" s="62"/>
      <c r="I135" s="50"/>
      <c r="J135" s="50"/>
    </row>
    <row r="136" spans="2:15" ht="28.5" customHeight="1" x14ac:dyDescent="0.25">
      <c r="B136" s="70" t="s">
        <v>184</v>
      </c>
      <c r="C136" s="71"/>
      <c r="D136" s="72"/>
      <c r="E136" s="73" t="s">
        <v>129</v>
      </c>
      <c r="F136" s="52"/>
      <c r="G136" s="52"/>
      <c r="H136" s="62"/>
      <c r="I136" s="50"/>
      <c r="J136" s="50"/>
    </row>
    <row r="137" spans="2:15" x14ac:dyDescent="0.25">
      <c r="B137" s="59">
        <v>3</v>
      </c>
      <c r="C137" s="60"/>
      <c r="D137" s="61"/>
      <c r="E137" s="99" t="s">
        <v>4</v>
      </c>
      <c r="F137" s="63">
        <f>F138+F148</f>
        <v>9493.5300000000007</v>
      </c>
      <c r="G137" s="63">
        <f>G138+G148</f>
        <v>14409.78</v>
      </c>
      <c r="H137" s="63">
        <f t="shared" ref="H137" si="19">H138+H148</f>
        <v>15990</v>
      </c>
      <c r="I137" s="63">
        <f>(G137/F137)*100</f>
        <v>151.78526849338442</v>
      </c>
      <c r="J137" s="63">
        <f>(G137/H137)*100</f>
        <v>90.117448405253285</v>
      </c>
      <c r="M137" s="57"/>
      <c r="N137" s="57"/>
    </row>
    <row r="138" spans="2:15" x14ac:dyDescent="0.25">
      <c r="B138" s="94">
        <v>31</v>
      </c>
      <c r="C138" s="95"/>
      <c r="D138" s="96"/>
      <c r="E138" s="98" t="s">
        <v>5</v>
      </c>
      <c r="F138" s="63">
        <f>F139+F143+F145</f>
        <v>9493.5300000000007</v>
      </c>
      <c r="G138" s="182">
        <f t="shared" ref="G138:H138" si="20">G139+G143+G145</f>
        <v>13897.45</v>
      </c>
      <c r="H138" s="63">
        <f t="shared" si="20"/>
        <v>15252</v>
      </c>
      <c r="I138" s="63">
        <f t="shared" ref="I138:I150" si="21">(G138/F138)*100</f>
        <v>146.38864574083613</v>
      </c>
      <c r="J138" s="63">
        <f t="shared" ref="J138:J150" si="22">(G138/H138)*100</f>
        <v>91.118869656438505</v>
      </c>
      <c r="N138" s="93"/>
      <c r="O138" s="93"/>
    </row>
    <row r="139" spans="2:15" x14ac:dyDescent="0.25">
      <c r="B139" s="94">
        <v>311</v>
      </c>
      <c r="C139" s="95"/>
      <c r="D139" s="96"/>
      <c r="E139" s="98" t="s">
        <v>169</v>
      </c>
      <c r="F139" s="63">
        <f>F140+F141+F142</f>
        <v>9493.5300000000007</v>
      </c>
      <c r="G139" s="182">
        <f>G140+G141+G142</f>
        <v>11797.45</v>
      </c>
      <c r="H139" s="80">
        <f>H140+H141+H142</f>
        <v>12338</v>
      </c>
      <c r="I139" s="63">
        <f t="shared" si="21"/>
        <v>124.26831747516466</v>
      </c>
      <c r="J139" s="63">
        <f t="shared" si="22"/>
        <v>95.618819905981525</v>
      </c>
      <c r="N139" s="93"/>
      <c r="O139" s="93"/>
    </row>
    <row r="140" spans="2:15" x14ac:dyDescent="0.25">
      <c r="B140" s="59">
        <v>3111</v>
      </c>
      <c r="C140" s="60"/>
      <c r="D140" s="61"/>
      <c r="E140" s="99" t="s">
        <v>29</v>
      </c>
      <c r="F140" s="52">
        <v>9493.5300000000007</v>
      </c>
      <c r="G140" s="181">
        <v>11797.45</v>
      </c>
      <c r="H140" s="62">
        <v>12338</v>
      </c>
      <c r="I140" s="63">
        <f t="shared" si="21"/>
        <v>124.26831747516466</v>
      </c>
      <c r="J140" s="63">
        <f t="shared" si="22"/>
        <v>95.618819905981525</v>
      </c>
      <c r="N140" s="93"/>
      <c r="O140" s="93"/>
    </row>
    <row r="141" spans="2:15" x14ac:dyDescent="0.25">
      <c r="B141" s="59">
        <v>3113</v>
      </c>
      <c r="C141" s="60"/>
      <c r="D141" s="61"/>
      <c r="E141" s="99" t="s">
        <v>94</v>
      </c>
      <c r="F141" s="52">
        <v>0</v>
      </c>
      <c r="G141" s="181">
        <v>0</v>
      </c>
      <c r="H141" s="62">
        <v>0</v>
      </c>
      <c r="I141" s="63">
        <v>0</v>
      </c>
      <c r="J141" s="63">
        <v>0</v>
      </c>
      <c r="N141" s="93"/>
      <c r="O141" s="93"/>
    </row>
    <row r="142" spans="2:15" x14ac:dyDescent="0.25">
      <c r="B142" s="59">
        <v>3114</v>
      </c>
      <c r="C142" s="60"/>
      <c r="D142" s="61"/>
      <c r="E142" s="99" t="s">
        <v>95</v>
      </c>
      <c r="F142" s="52">
        <v>0</v>
      </c>
      <c r="G142" s="181">
        <v>0</v>
      </c>
      <c r="H142" s="62">
        <v>0</v>
      </c>
      <c r="I142" s="63">
        <v>0</v>
      </c>
      <c r="J142" s="63">
        <v>0</v>
      </c>
      <c r="N142" s="93"/>
      <c r="O142" s="93"/>
    </row>
    <row r="143" spans="2:15" x14ac:dyDescent="0.25">
      <c r="B143" s="94">
        <v>312</v>
      </c>
      <c r="C143" s="95"/>
      <c r="D143" s="96"/>
      <c r="E143" s="98" t="s">
        <v>170</v>
      </c>
      <c r="F143" s="63">
        <f>F144</f>
        <v>0</v>
      </c>
      <c r="G143" s="182">
        <f t="shared" ref="G143:H143" si="23">G144</f>
        <v>0</v>
      </c>
      <c r="H143" s="63">
        <f t="shared" si="23"/>
        <v>700</v>
      </c>
      <c r="I143" s="63">
        <v>0</v>
      </c>
      <c r="J143" s="63">
        <f t="shared" si="22"/>
        <v>0</v>
      </c>
      <c r="O143" s="93"/>
    </row>
    <row r="144" spans="2:15" x14ac:dyDescent="0.25">
      <c r="B144" s="59">
        <v>3121</v>
      </c>
      <c r="C144" s="60"/>
      <c r="D144" s="61"/>
      <c r="E144" s="99" t="s">
        <v>171</v>
      </c>
      <c r="F144" s="52">
        <v>0</v>
      </c>
      <c r="G144" s="181">
        <v>0</v>
      </c>
      <c r="H144" s="62">
        <v>700</v>
      </c>
      <c r="I144" s="63">
        <v>0</v>
      </c>
      <c r="J144" s="63">
        <f t="shared" si="22"/>
        <v>0</v>
      </c>
      <c r="O144" s="93"/>
    </row>
    <row r="145" spans="2:15" ht="21" customHeight="1" x14ac:dyDescent="0.25">
      <c r="B145" s="94">
        <v>313</v>
      </c>
      <c r="C145" s="95"/>
      <c r="D145" s="96"/>
      <c r="E145" s="98" t="s">
        <v>97</v>
      </c>
      <c r="F145" s="63">
        <f>F146+F147</f>
        <v>0</v>
      </c>
      <c r="G145" s="182">
        <f>G146+G147</f>
        <v>2100</v>
      </c>
      <c r="H145" s="80">
        <f>H146+H147</f>
        <v>2214</v>
      </c>
      <c r="I145" s="63">
        <v>0</v>
      </c>
      <c r="J145" s="63">
        <f t="shared" si="22"/>
        <v>94.850948509485107</v>
      </c>
      <c r="O145" s="93"/>
    </row>
    <row r="146" spans="2:15" ht="21.75" customHeight="1" x14ac:dyDescent="0.25">
      <c r="B146" s="59">
        <v>3131</v>
      </c>
      <c r="C146" s="60"/>
      <c r="D146" s="61"/>
      <c r="E146" s="99" t="s">
        <v>172</v>
      </c>
      <c r="F146" s="52">
        <v>0</v>
      </c>
      <c r="G146" s="181">
        <v>0</v>
      </c>
      <c r="H146" s="62">
        <v>0</v>
      </c>
      <c r="I146" s="63">
        <v>0</v>
      </c>
      <c r="J146" s="63">
        <v>0</v>
      </c>
      <c r="O146" s="93"/>
    </row>
    <row r="147" spans="2:15" ht="24.75" customHeight="1" x14ac:dyDescent="0.25">
      <c r="B147" s="59">
        <v>3132</v>
      </c>
      <c r="C147" s="60"/>
      <c r="D147" s="61"/>
      <c r="E147" s="99" t="s">
        <v>173</v>
      </c>
      <c r="F147" s="52">
        <v>0</v>
      </c>
      <c r="G147" s="181">
        <v>2100</v>
      </c>
      <c r="H147" s="62">
        <v>2214</v>
      </c>
      <c r="I147" s="63">
        <v>0</v>
      </c>
      <c r="J147" s="63">
        <f t="shared" si="22"/>
        <v>94.850948509485107</v>
      </c>
    </row>
    <row r="148" spans="2:15" ht="24.75" customHeight="1" x14ac:dyDescent="0.25">
      <c r="B148" s="205">
        <v>321</v>
      </c>
      <c r="C148" s="206"/>
      <c r="D148" s="207"/>
      <c r="E148" s="208" t="s">
        <v>30</v>
      </c>
      <c r="F148" s="63">
        <f>F149</f>
        <v>0</v>
      </c>
      <c r="G148" s="182">
        <f t="shared" ref="G148:H148" si="24">G149</f>
        <v>512.33000000000004</v>
      </c>
      <c r="H148" s="63">
        <f t="shared" si="24"/>
        <v>738</v>
      </c>
      <c r="I148" s="63">
        <v>0</v>
      </c>
      <c r="J148" s="63">
        <f t="shared" si="22"/>
        <v>69.421409214092151</v>
      </c>
    </row>
    <row r="149" spans="2:15" ht="24.75" customHeight="1" x14ac:dyDescent="0.25">
      <c r="B149" s="59">
        <v>3212</v>
      </c>
      <c r="C149" s="60"/>
      <c r="D149" s="61"/>
      <c r="E149" s="209" t="s">
        <v>224</v>
      </c>
      <c r="F149" s="52">
        <v>0</v>
      </c>
      <c r="G149" s="181">
        <v>512.33000000000004</v>
      </c>
      <c r="H149" s="62">
        <v>738</v>
      </c>
      <c r="I149" s="63">
        <v>0</v>
      </c>
      <c r="J149" s="63">
        <f t="shared" si="22"/>
        <v>69.421409214092151</v>
      </c>
    </row>
    <row r="150" spans="2:15" x14ac:dyDescent="0.25">
      <c r="B150" s="74"/>
      <c r="C150" s="75"/>
      <c r="D150" s="76"/>
      <c r="E150" s="97" t="s">
        <v>165</v>
      </c>
      <c r="F150" s="81">
        <f>F138</f>
        <v>9493.5300000000007</v>
      </c>
      <c r="G150" s="81">
        <f>G137</f>
        <v>14409.78</v>
      </c>
      <c r="H150" s="82">
        <f>H137</f>
        <v>15990</v>
      </c>
      <c r="I150" s="63">
        <f t="shared" si="21"/>
        <v>151.78526849338442</v>
      </c>
      <c r="J150" s="63">
        <f t="shared" si="22"/>
        <v>90.117448405253285</v>
      </c>
    </row>
    <row r="151" spans="2:15" ht="12.75" customHeight="1" x14ac:dyDescent="0.25">
      <c r="B151" s="59"/>
      <c r="C151" s="60"/>
      <c r="D151" s="61"/>
      <c r="E151" s="99"/>
      <c r="F151" s="52"/>
      <c r="G151" s="52"/>
      <c r="H151" s="62"/>
      <c r="I151" s="50"/>
      <c r="J151" s="50"/>
    </row>
    <row r="152" spans="2:15" ht="15" hidden="1" customHeight="1" x14ac:dyDescent="0.25">
      <c r="B152" s="59"/>
      <c r="C152" s="60"/>
      <c r="D152" s="61"/>
      <c r="E152" s="99"/>
      <c r="F152" s="52"/>
      <c r="G152" s="52"/>
      <c r="H152" s="62"/>
      <c r="I152" s="50"/>
      <c r="J152" s="50"/>
    </row>
    <row r="153" spans="2:15" ht="33.75" customHeight="1" x14ac:dyDescent="0.25">
      <c r="B153" s="281" t="s">
        <v>184</v>
      </c>
      <c r="C153" s="282"/>
      <c r="D153" s="283"/>
      <c r="E153" s="113" t="s">
        <v>211</v>
      </c>
      <c r="F153" s="52"/>
      <c r="G153" s="52"/>
      <c r="H153" s="62"/>
      <c r="I153" s="50"/>
      <c r="J153" s="50"/>
    </row>
    <row r="154" spans="2:15" ht="15" customHeight="1" x14ac:dyDescent="0.25">
      <c r="B154" s="229"/>
      <c r="C154" s="230"/>
      <c r="D154" s="231"/>
      <c r="E154" s="231"/>
      <c r="F154" s="64"/>
      <c r="G154" s="64"/>
      <c r="H154" s="234"/>
      <c r="I154" s="50"/>
      <c r="J154" s="50"/>
    </row>
    <row r="155" spans="2:15" ht="16.5" customHeight="1" x14ac:dyDescent="0.25">
      <c r="B155" s="229"/>
      <c r="C155" s="230"/>
      <c r="D155" s="231"/>
      <c r="E155" s="231"/>
      <c r="F155" s="64"/>
      <c r="G155" s="64"/>
      <c r="H155" s="234"/>
      <c r="I155" s="50"/>
      <c r="J155" s="50"/>
    </row>
    <row r="156" spans="2:15" x14ac:dyDescent="0.25">
      <c r="B156" s="269">
        <v>3</v>
      </c>
      <c r="C156" s="270"/>
      <c r="D156" s="271"/>
      <c r="E156" s="104" t="s">
        <v>4</v>
      </c>
      <c r="F156" s="181">
        <f>F157+F168+F185</f>
        <v>483753.32</v>
      </c>
      <c r="G156" s="182">
        <f>G157+G168+G185</f>
        <v>593660.73</v>
      </c>
      <c r="H156" s="182">
        <f>H157+H168+H185</f>
        <v>637436</v>
      </c>
      <c r="I156" s="63">
        <f t="shared" ref="I156:I164" si="25">(G156/F156)*100</f>
        <v>122.71972210960742</v>
      </c>
      <c r="J156" s="63">
        <f>(G156/H156)*100</f>
        <v>93.132601547449468</v>
      </c>
    </row>
    <row r="157" spans="2:15" x14ac:dyDescent="0.25">
      <c r="B157" s="272">
        <v>31</v>
      </c>
      <c r="C157" s="273"/>
      <c r="D157" s="274"/>
      <c r="E157" s="104" t="s">
        <v>5</v>
      </c>
      <c r="F157" s="181">
        <f>F158+F162+F164</f>
        <v>438207.8</v>
      </c>
      <c r="G157" s="182">
        <f>G158+G162+G164</f>
        <v>550092.93000000005</v>
      </c>
      <c r="H157" s="210">
        <f>H158+H162+H164</f>
        <v>592144</v>
      </c>
      <c r="I157" s="63">
        <f t="shared" si="25"/>
        <v>125.53243689409454</v>
      </c>
      <c r="J157" s="63">
        <f t="shared" ref="J157:J200" si="26">(G157/H157)*100</f>
        <v>92.898506106622719</v>
      </c>
    </row>
    <row r="158" spans="2:15" x14ac:dyDescent="0.25">
      <c r="B158" s="100">
        <v>311</v>
      </c>
      <c r="C158" s="101"/>
      <c r="D158" s="102"/>
      <c r="E158" s="104" t="s">
        <v>169</v>
      </c>
      <c r="F158" s="181">
        <f>F159+F160+F161</f>
        <v>359302.75</v>
      </c>
      <c r="G158" s="182">
        <f>G159+G160+G161</f>
        <v>455837.23000000004</v>
      </c>
      <c r="H158" s="210">
        <f>H159+H160+H161</f>
        <v>493186</v>
      </c>
      <c r="I158" s="63">
        <f t="shared" si="25"/>
        <v>126.86716981709716</v>
      </c>
      <c r="J158" s="63">
        <f t="shared" si="26"/>
        <v>92.427041724623166</v>
      </c>
    </row>
    <row r="159" spans="2:15" x14ac:dyDescent="0.25">
      <c r="B159" s="59">
        <v>3111</v>
      </c>
      <c r="C159" s="60"/>
      <c r="D159" s="61"/>
      <c r="E159" s="105" t="s">
        <v>29</v>
      </c>
      <c r="F159" s="181">
        <v>353839.67</v>
      </c>
      <c r="G159" s="181">
        <v>449987.19</v>
      </c>
      <c r="H159" s="183">
        <v>487086</v>
      </c>
      <c r="I159" s="63">
        <f t="shared" si="25"/>
        <v>127.17262312617463</v>
      </c>
      <c r="J159" s="63">
        <f t="shared" si="26"/>
        <v>92.38351954275015</v>
      </c>
    </row>
    <row r="160" spans="2:15" x14ac:dyDescent="0.25">
      <c r="B160" s="59">
        <v>3113</v>
      </c>
      <c r="C160" s="60"/>
      <c r="D160" s="61"/>
      <c r="E160" s="105" t="s">
        <v>94</v>
      </c>
      <c r="F160" s="181">
        <v>3956.99</v>
      </c>
      <c r="G160" s="181">
        <v>4029.39</v>
      </c>
      <c r="H160" s="183">
        <v>4100</v>
      </c>
      <c r="I160" s="63">
        <f t="shared" si="25"/>
        <v>101.82967356500774</v>
      </c>
      <c r="J160" s="63">
        <f t="shared" si="26"/>
        <v>98.277804878048784</v>
      </c>
    </row>
    <row r="161" spans="2:14" x14ac:dyDescent="0.25">
      <c r="B161" s="59">
        <v>3114</v>
      </c>
      <c r="C161" s="60"/>
      <c r="D161" s="61"/>
      <c r="E161" s="105" t="s">
        <v>95</v>
      </c>
      <c r="F161" s="181">
        <v>1506.09</v>
      </c>
      <c r="G161" s="181">
        <v>1820.65</v>
      </c>
      <c r="H161" s="183">
        <v>2000</v>
      </c>
      <c r="I161" s="63">
        <f t="shared" si="25"/>
        <v>120.88587003432731</v>
      </c>
      <c r="J161" s="63">
        <f t="shared" si="26"/>
        <v>91.032499999999999</v>
      </c>
    </row>
    <row r="162" spans="2:14" x14ac:dyDescent="0.25">
      <c r="B162" s="100">
        <v>312</v>
      </c>
      <c r="C162" s="101"/>
      <c r="D162" s="102"/>
      <c r="E162" s="104" t="s">
        <v>170</v>
      </c>
      <c r="F162" s="181">
        <f>F163</f>
        <v>18911.11</v>
      </c>
      <c r="G162" s="182">
        <f>G163</f>
        <v>19350.07</v>
      </c>
      <c r="H162" s="210">
        <f>H163</f>
        <v>17550</v>
      </c>
      <c r="I162" s="63">
        <f t="shared" si="25"/>
        <v>102.32117522451088</v>
      </c>
      <c r="J162" s="63">
        <f t="shared" si="26"/>
        <v>110.25680911680911</v>
      </c>
    </row>
    <row r="163" spans="2:14" x14ac:dyDescent="0.25">
      <c r="B163" s="59">
        <v>3121</v>
      </c>
      <c r="C163" s="60"/>
      <c r="D163" s="61"/>
      <c r="E163" s="105" t="s">
        <v>171</v>
      </c>
      <c r="F163" s="181">
        <v>18911.11</v>
      </c>
      <c r="G163" s="181">
        <v>19350.07</v>
      </c>
      <c r="H163" s="183">
        <v>17550</v>
      </c>
      <c r="I163" s="63">
        <f t="shared" si="25"/>
        <v>102.32117522451088</v>
      </c>
      <c r="J163" s="63">
        <f t="shared" si="26"/>
        <v>110.25680911680911</v>
      </c>
    </row>
    <row r="164" spans="2:14" x14ac:dyDescent="0.25">
      <c r="B164" s="100">
        <v>313</v>
      </c>
      <c r="C164" s="101"/>
      <c r="D164" s="102"/>
      <c r="E164" s="104" t="s">
        <v>97</v>
      </c>
      <c r="F164" s="181">
        <f>F165+F166+F167</f>
        <v>59993.94</v>
      </c>
      <c r="G164" s="182">
        <f>G165+G166+G167</f>
        <v>74905.63</v>
      </c>
      <c r="H164" s="210">
        <f>H165+H166+H167</f>
        <v>81408</v>
      </c>
      <c r="I164" s="63">
        <f t="shared" si="25"/>
        <v>124.85532705469919</v>
      </c>
      <c r="J164" s="63">
        <f t="shared" si="26"/>
        <v>92.012615467767304</v>
      </c>
    </row>
    <row r="165" spans="2:14" ht="25.5" x14ac:dyDescent="0.25">
      <c r="B165" s="59">
        <v>3131</v>
      </c>
      <c r="C165" s="60"/>
      <c r="D165" s="61"/>
      <c r="E165" s="105" t="s">
        <v>172</v>
      </c>
      <c r="F165" s="181">
        <v>0</v>
      </c>
      <c r="G165" s="181">
        <v>0</v>
      </c>
      <c r="H165" s="183">
        <v>0</v>
      </c>
      <c r="I165" s="63"/>
      <c r="J165" s="63">
        <v>0</v>
      </c>
    </row>
    <row r="166" spans="2:14" ht="25.5" x14ac:dyDescent="0.25">
      <c r="B166" s="59">
        <v>3132</v>
      </c>
      <c r="C166" s="60"/>
      <c r="D166" s="61"/>
      <c r="E166" s="105" t="s">
        <v>173</v>
      </c>
      <c r="F166" s="181">
        <v>59993.94</v>
      </c>
      <c r="G166" s="181">
        <v>74905.63</v>
      </c>
      <c r="H166" s="183">
        <v>81408</v>
      </c>
      <c r="I166" s="63">
        <f>(G166/F166)*100</f>
        <v>124.85532705469919</v>
      </c>
      <c r="J166" s="63">
        <f t="shared" si="26"/>
        <v>92.012615467767304</v>
      </c>
    </row>
    <row r="167" spans="2:14" x14ac:dyDescent="0.25">
      <c r="B167" s="59">
        <v>3133</v>
      </c>
      <c r="C167" s="60"/>
      <c r="D167" s="61"/>
      <c r="E167" s="105" t="s">
        <v>185</v>
      </c>
      <c r="F167" s="181"/>
      <c r="G167" s="181">
        <v>0</v>
      </c>
      <c r="H167" s="183">
        <v>0</v>
      </c>
      <c r="I167" s="63"/>
      <c r="J167" s="63">
        <v>0</v>
      </c>
    </row>
    <row r="168" spans="2:14" x14ac:dyDescent="0.25">
      <c r="B168" s="272">
        <v>32</v>
      </c>
      <c r="C168" s="273"/>
      <c r="D168" s="274"/>
      <c r="E168" s="104" t="s">
        <v>13</v>
      </c>
      <c r="F168" s="182">
        <f>F169+F174+F182+F188</f>
        <v>40598.44</v>
      </c>
      <c r="G168" s="182">
        <f>G169+G174+G182+G188</f>
        <v>38302.81</v>
      </c>
      <c r="H168" s="182">
        <f>H169+H174+H182+H188</f>
        <v>40027</v>
      </c>
      <c r="I168" s="63">
        <f>(G168/F168)*100</f>
        <v>94.345521650585567</v>
      </c>
      <c r="J168" s="63">
        <f t="shared" si="26"/>
        <v>95.692432607989602</v>
      </c>
      <c r="N168" s="57"/>
    </row>
    <row r="169" spans="2:14" ht="25.5" x14ac:dyDescent="0.25">
      <c r="B169" s="100">
        <v>321</v>
      </c>
      <c r="C169" s="101"/>
      <c r="D169" s="102"/>
      <c r="E169" s="104" t="s">
        <v>30</v>
      </c>
      <c r="F169" s="181">
        <f>F170+F171+F172+F173</f>
        <v>11327.54</v>
      </c>
      <c r="G169" s="182">
        <f>G170+G171+G172+G173</f>
        <v>13698.69</v>
      </c>
      <c r="H169" s="210">
        <f>H170+H171+H172+H173</f>
        <v>14925</v>
      </c>
      <c r="I169" s="63">
        <f>(G169/F169)*100</f>
        <v>120.93261202344021</v>
      </c>
      <c r="J169" s="63">
        <f t="shared" si="26"/>
        <v>91.783517587939699</v>
      </c>
    </row>
    <row r="170" spans="2:14" x14ac:dyDescent="0.25">
      <c r="B170" s="59">
        <v>3211</v>
      </c>
      <c r="C170" s="60"/>
      <c r="D170" s="61"/>
      <c r="E170" s="105" t="s">
        <v>31</v>
      </c>
      <c r="F170" s="181">
        <v>29</v>
      </c>
      <c r="G170" s="181">
        <v>0</v>
      </c>
      <c r="H170" s="183">
        <v>0</v>
      </c>
      <c r="I170" s="63"/>
      <c r="J170" s="63">
        <v>0</v>
      </c>
    </row>
    <row r="171" spans="2:14" ht="25.5" x14ac:dyDescent="0.25">
      <c r="B171" s="59">
        <v>3212</v>
      </c>
      <c r="C171" s="60"/>
      <c r="D171" s="61"/>
      <c r="E171" s="105" t="s">
        <v>144</v>
      </c>
      <c r="F171" s="181">
        <v>11298.54</v>
      </c>
      <c r="G171" s="181">
        <v>13698.69</v>
      </c>
      <c r="H171" s="183">
        <v>14925</v>
      </c>
      <c r="I171" s="63">
        <f>(G171/F171)*100</f>
        <v>121.24301015883468</v>
      </c>
      <c r="J171" s="63">
        <f t="shared" si="26"/>
        <v>91.783517587939699</v>
      </c>
    </row>
    <row r="172" spans="2:14" ht="25.5" x14ac:dyDescent="0.25">
      <c r="B172" s="59">
        <v>3213</v>
      </c>
      <c r="C172" s="60"/>
      <c r="D172" s="61"/>
      <c r="E172" s="105" t="s">
        <v>145</v>
      </c>
      <c r="F172" s="181">
        <v>0</v>
      </c>
      <c r="G172" s="181">
        <v>0</v>
      </c>
      <c r="H172" s="183">
        <v>0</v>
      </c>
      <c r="I172" s="63"/>
      <c r="J172" s="63">
        <v>0</v>
      </c>
      <c r="N172" s="57"/>
    </row>
    <row r="173" spans="2:14" ht="25.5" x14ac:dyDescent="0.25">
      <c r="B173" s="59">
        <v>3214</v>
      </c>
      <c r="C173" s="60"/>
      <c r="D173" s="61"/>
      <c r="E173" s="105" t="s">
        <v>146</v>
      </c>
      <c r="F173" s="181">
        <v>0</v>
      </c>
      <c r="G173" s="181">
        <v>0</v>
      </c>
      <c r="H173" s="183">
        <v>0</v>
      </c>
      <c r="I173" s="63"/>
      <c r="J173" s="63">
        <v>0</v>
      </c>
    </row>
    <row r="174" spans="2:14" ht="25.5" x14ac:dyDescent="0.25">
      <c r="B174" s="100">
        <v>322</v>
      </c>
      <c r="C174" s="101"/>
      <c r="D174" s="102"/>
      <c r="E174" s="104" t="s">
        <v>102</v>
      </c>
      <c r="F174" s="181">
        <f>F175+F176+F177+F178+F179+F180+F181</f>
        <v>24264.670000000002</v>
      </c>
      <c r="G174" s="182">
        <f>G175+G176+G177+G178+G179+G180+G181</f>
        <v>21324.959999999999</v>
      </c>
      <c r="H174" s="210">
        <f>H175+H176+H177+H178+H179+H180+H181</f>
        <v>20006</v>
      </c>
      <c r="I174" s="63"/>
      <c r="J174" s="63">
        <f t="shared" si="26"/>
        <v>106.59282215335399</v>
      </c>
    </row>
    <row r="175" spans="2:14" ht="25.5" x14ac:dyDescent="0.25">
      <c r="B175" s="59">
        <v>3221</v>
      </c>
      <c r="C175" s="60"/>
      <c r="D175" s="61"/>
      <c r="E175" s="105" t="s">
        <v>147</v>
      </c>
      <c r="F175" s="181">
        <v>686.65</v>
      </c>
      <c r="G175" s="181">
        <v>204</v>
      </c>
      <c r="H175" s="183">
        <v>0</v>
      </c>
      <c r="I175" s="63"/>
      <c r="J175" s="63">
        <v>0</v>
      </c>
    </row>
    <row r="176" spans="2:14" x14ac:dyDescent="0.25">
      <c r="B176" s="59">
        <v>3222</v>
      </c>
      <c r="C176" s="60"/>
      <c r="D176" s="61"/>
      <c r="E176" s="105" t="s">
        <v>104</v>
      </c>
      <c r="F176" s="181">
        <v>23578.02</v>
      </c>
      <c r="G176" s="181">
        <v>21120.959999999999</v>
      </c>
      <c r="H176" s="183">
        <v>20006</v>
      </c>
      <c r="I176" s="63"/>
      <c r="J176" s="63">
        <f t="shared" si="26"/>
        <v>105.57312806158153</v>
      </c>
    </row>
    <row r="177" spans="2:14" x14ac:dyDescent="0.25">
      <c r="B177" s="59">
        <v>3223</v>
      </c>
      <c r="C177" s="60"/>
      <c r="D177" s="61"/>
      <c r="E177" s="105" t="s">
        <v>148</v>
      </c>
      <c r="F177" s="181">
        <v>0</v>
      </c>
      <c r="G177" s="181">
        <v>0</v>
      </c>
      <c r="H177" s="183">
        <v>0</v>
      </c>
      <c r="I177" s="63"/>
      <c r="J177" s="63">
        <v>0</v>
      </c>
    </row>
    <row r="178" spans="2:14" ht="25.5" x14ac:dyDescent="0.25">
      <c r="B178" s="59">
        <v>3224</v>
      </c>
      <c r="C178" s="60"/>
      <c r="D178" s="61"/>
      <c r="E178" s="105" t="s">
        <v>149</v>
      </c>
      <c r="F178" s="181">
        <v>0</v>
      </c>
      <c r="G178" s="181">
        <v>0</v>
      </c>
      <c r="H178" s="183">
        <v>0</v>
      </c>
      <c r="I178" s="63"/>
      <c r="J178" s="63">
        <v>0</v>
      </c>
      <c r="N178" s="57"/>
    </row>
    <row r="179" spans="2:14" x14ac:dyDescent="0.25">
      <c r="B179" s="59">
        <v>3225</v>
      </c>
      <c r="C179" s="60"/>
      <c r="D179" s="61"/>
      <c r="E179" s="105" t="s">
        <v>150</v>
      </c>
      <c r="F179" s="181">
        <v>0</v>
      </c>
      <c r="G179" s="181">
        <v>0</v>
      </c>
      <c r="H179" s="183">
        <v>0</v>
      </c>
      <c r="I179" s="63"/>
      <c r="J179" s="63">
        <v>0</v>
      </c>
    </row>
    <row r="180" spans="2:14" ht="25.5" x14ac:dyDescent="0.25">
      <c r="B180" s="59">
        <v>3226</v>
      </c>
      <c r="C180" s="60"/>
      <c r="D180" s="61"/>
      <c r="E180" s="105" t="s">
        <v>180</v>
      </c>
      <c r="F180" s="181">
        <v>0</v>
      </c>
      <c r="G180" s="181">
        <v>0</v>
      </c>
      <c r="H180" s="183">
        <v>0</v>
      </c>
      <c r="I180" s="63"/>
      <c r="J180" s="63">
        <v>0</v>
      </c>
      <c r="N180" s="57"/>
    </row>
    <row r="181" spans="2:14" ht="25.5" x14ac:dyDescent="0.25">
      <c r="B181" s="59">
        <v>3227</v>
      </c>
      <c r="C181" s="60"/>
      <c r="D181" s="61"/>
      <c r="E181" s="105" t="s">
        <v>151</v>
      </c>
      <c r="F181" s="181">
        <v>0</v>
      </c>
      <c r="G181" s="181">
        <v>0</v>
      </c>
      <c r="H181" s="183">
        <v>0</v>
      </c>
      <c r="I181" s="63"/>
      <c r="J181" s="63">
        <v>0</v>
      </c>
    </row>
    <row r="182" spans="2:14" ht="25.5" x14ac:dyDescent="0.25">
      <c r="B182" s="162">
        <v>329</v>
      </c>
      <c r="C182" s="163"/>
      <c r="D182" s="164"/>
      <c r="E182" s="165" t="s">
        <v>117</v>
      </c>
      <c r="F182" s="181">
        <f>F183+F184</f>
        <v>3944.5600000000004</v>
      </c>
      <c r="G182" s="182">
        <f>G183+G184</f>
        <v>2308.31</v>
      </c>
      <c r="H182" s="210">
        <f>H183+H184</f>
        <v>4106</v>
      </c>
      <c r="I182" s="63">
        <f>(G182/F182)*100</f>
        <v>58.518820857079113</v>
      </c>
      <c r="J182" s="63">
        <f t="shared" si="26"/>
        <v>56.217973697028732</v>
      </c>
    </row>
    <row r="183" spans="2:14" x14ac:dyDescent="0.25">
      <c r="B183" s="59">
        <v>3295</v>
      </c>
      <c r="C183" s="60"/>
      <c r="D183" s="61"/>
      <c r="E183" s="166" t="s">
        <v>186</v>
      </c>
      <c r="F183" s="181">
        <v>1664.43</v>
      </c>
      <c r="G183" s="181">
        <v>1988</v>
      </c>
      <c r="H183" s="183">
        <v>2156</v>
      </c>
      <c r="I183" s="63">
        <f>(G183/F183)*100</f>
        <v>119.4402888676604</v>
      </c>
      <c r="J183" s="63">
        <f t="shared" si="26"/>
        <v>92.20779220779221</v>
      </c>
    </row>
    <row r="184" spans="2:14" ht="25.5" x14ac:dyDescent="0.25">
      <c r="B184" s="59">
        <v>3299</v>
      </c>
      <c r="C184" s="60"/>
      <c r="D184" s="61"/>
      <c r="E184" s="186" t="s">
        <v>244</v>
      </c>
      <c r="F184" s="181">
        <v>2280.13</v>
      </c>
      <c r="G184" s="181">
        <v>320.31</v>
      </c>
      <c r="H184" s="183">
        <v>1950</v>
      </c>
      <c r="I184" s="63"/>
      <c r="J184" s="63">
        <f t="shared" si="26"/>
        <v>16.426153846153845</v>
      </c>
    </row>
    <row r="185" spans="2:14" ht="25.5" x14ac:dyDescent="0.25">
      <c r="B185" s="162">
        <v>37</v>
      </c>
      <c r="C185" s="163"/>
      <c r="D185" s="164"/>
      <c r="E185" s="165" t="s">
        <v>215</v>
      </c>
      <c r="F185" s="181">
        <f t="shared" ref="F185:G186" si="27">F186</f>
        <v>4947.08</v>
      </c>
      <c r="G185" s="182">
        <f t="shared" si="27"/>
        <v>5264.99</v>
      </c>
      <c r="H185" s="182">
        <f t="shared" ref="H185:H186" si="28">H186</f>
        <v>5265</v>
      </c>
      <c r="I185" s="63"/>
      <c r="J185" s="63">
        <f t="shared" si="26"/>
        <v>99.999810066476726</v>
      </c>
    </row>
    <row r="186" spans="2:14" x14ac:dyDescent="0.25">
      <c r="B186" s="162">
        <v>372</v>
      </c>
      <c r="C186" s="163"/>
      <c r="D186" s="164"/>
      <c r="E186" s="165" t="s">
        <v>226</v>
      </c>
      <c r="F186" s="181">
        <f t="shared" si="27"/>
        <v>4947.08</v>
      </c>
      <c r="G186" s="182">
        <f t="shared" si="27"/>
        <v>5264.99</v>
      </c>
      <c r="H186" s="182">
        <f t="shared" si="28"/>
        <v>5265</v>
      </c>
      <c r="I186" s="63"/>
      <c r="J186" s="63">
        <f t="shared" si="26"/>
        <v>99.999810066476726</v>
      </c>
    </row>
    <row r="187" spans="2:14" x14ac:dyDescent="0.25">
      <c r="B187" s="59">
        <v>3722</v>
      </c>
      <c r="C187" s="60"/>
      <c r="D187" s="61"/>
      <c r="E187" s="166" t="s">
        <v>227</v>
      </c>
      <c r="F187" s="181">
        <v>4947.08</v>
      </c>
      <c r="G187" s="181">
        <v>5264.99</v>
      </c>
      <c r="H187" s="183">
        <v>5265</v>
      </c>
      <c r="I187" s="63"/>
      <c r="J187" s="63">
        <f t="shared" si="26"/>
        <v>99.999810066476726</v>
      </c>
    </row>
    <row r="188" spans="2:14" ht="38.25" x14ac:dyDescent="0.25">
      <c r="B188" s="100">
        <v>324</v>
      </c>
      <c r="C188" s="101"/>
      <c r="D188" s="102"/>
      <c r="E188" s="104" t="s">
        <v>116</v>
      </c>
      <c r="F188" s="181">
        <f>F189</f>
        <v>1061.67</v>
      </c>
      <c r="G188" s="182">
        <f>G189</f>
        <v>970.85</v>
      </c>
      <c r="H188" s="210">
        <f>H189</f>
        <v>990</v>
      </c>
      <c r="I188" s="63"/>
      <c r="J188" s="63">
        <f t="shared" si="26"/>
        <v>98.065656565656568</v>
      </c>
    </row>
    <row r="189" spans="2:14" x14ac:dyDescent="0.25">
      <c r="B189" s="59">
        <v>3241</v>
      </c>
      <c r="C189" s="60"/>
      <c r="D189" s="61"/>
      <c r="E189" s="105" t="s">
        <v>195</v>
      </c>
      <c r="F189" s="181">
        <v>1061.67</v>
      </c>
      <c r="G189" s="181">
        <v>970.85</v>
      </c>
      <c r="H189" s="183">
        <v>990</v>
      </c>
      <c r="I189" s="63"/>
      <c r="J189" s="63">
        <f t="shared" si="26"/>
        <v>98.065656565656568</v>
      </c>
    </row>
    <row r="190" spans="2:14" x14ac:dyDescent="0.25">
      <c r="B190" s="205">
        <v>4</v>
      </c>
      <c r="C190" s="206"/>
      <c r="D190" s="207"/>
      <c r="E190" s="208"/>
      <c r="F190" s="181">
        <f t="shared" ref="F190" si="29">F191+F198</f>
        <v>787.53</v>
      </c>
      <c r="G190" s="182">
        <f t="shared" ref="G190:H190" si="30">G191+G198</f>
        <v>310</v>
      </c>
      <c r="H190" s="182">
        <f t="shared" si="30"/>
        <v>1900</v>
      </c>
      <c r="I190" s="63"/>
      <c r="J190" s="63">
        <f t="shared" si="26"/>
        <v>16.315789473684212</v>
      </c>
    </row>
    <row r="191" spans="2:14" x14ac:dyDescent="0.25">
      <c r="B191" s="144">
        <v>422</v>
      </c>
      <c r="C191" s="145"/>
      <c r="D191" s="146"/>
      <c r="E191" s="143" t="s">
        <v>187</v>
      </c>
      <c r="F191" s="181">
        <v>0</v>
      </c>
      <c r="G191" s="182">
        <v>0</v>
      </c>
      <c r="H191" s="210">
        <v>0</v>
      </c>
      <c r="I191" s="63"/>
      <c r="J191" s="63">
        <v>0</v>
      </c>
      <c r="N191" s="57"/>
    </row>
    <row r="192" spans="2:14" x14ac:dyDescent="0.25">
      <c r="B192" s="59">
        <v>4221</v>
      </c>
      <c r="C192" s="60"/>
      <c r="D192" s="61"/>
      <c r="E192" s="105" t="s">
        <v>188</v>
      </c>
      <c r="F192" s="181">
        <v>0</v>
      </c>
      <c r="G192" s="181">
        <v>0</v>
      </c>
      <c r="H192" s="183">
        <v>0</v>
      </c>
      <c r="I192" s="63"/>
      <c r="J192" s="63">
        <v>0</v>
      </c>
      <c r="N192" s="93"/>
    </row>
    <row r="193" spans="2:31" x14ac:dyDescent="0.25">
      <c r="B193" s="59">
        <v>4222</v>
      </c>
      <c r="C193" s="60"/>
      <c r="D193" s="61"/>
      <c r="E193" s="105" t="s">
        <v>189</v>
      </c>
      <c r="F193" s="181">
        <v>0</v>
      </c>
      <c r="G193" s="181">
        <v>0</v>
      </c>
      <c r="H193" s="183">
        <v>0</v>
      </c>
      <c r="I193" s="63"/>
      <c r="J193" s="63">
        <v>0</v>
      </c>
      <c r="N193" s="57"/>
    </row>
    <row r="194" spans="2:31" ht="25.5" x14ac:dyDescent="0.25">
      <c r="B194" s="59">
        <v>4223</v>
      </c>
      <c r="C194" s="60"/>
      <c r="D194" s="61"/>
      <c r="E194" s="105" t="s">
        <v>190</v>
      </c>
      <c r="F194" s="181">
        <v>0</v>
      </c>
      <c r="G194" s="181">
        <v>0</v>
      </c>
      <c r="H194" s="183">
        <v>0</v>
      </c>
      <c r="I194" s="63"/>
      <c r="J194" s="63">
        <v>0</v>
      </c>
    </row>
    <row r="195" spans="2:31" x14ac:dyDescent="0.25">
      <c r="B195" s="59">
        <v>4225</v>
      </c>
      <c r="C195" s="60"/>
      <c r="D195" s="61"/>
      <c r="E195" s="105" t="s">
        <v>191</v>
      </c>
      <c r="F195" s="181">
        <v>0</v>
      </c>
      <c r="G195" s="181">
        <v>0</v>
      </c>
      <c r="H195" s="183">
        <v>0</v>
      </c>
      <c r="I195" s="63"/>
      <c r="J195" s="63">
        <v>0</v>
      </c>
    </row>
    <row r="196" spans="2:31" x14ac:dyDescent="0.25">
      <c r="B196" s="59">
        <v>4226</v>
      </c>
      <c r="C196" s="60"/>
      <c r="D196" s="61"/>
      <c r="E196" s="105" t="s">
        <v>192</v>
      </c>
      <c r="F196" s="181">
        <v>0</v>
      </c>
      <c r="G196" s="181">
        <v>0</v>
      </c>
      <c r="H196" s="183">
        <v>0</v>
      </c>
      <c r="I196" s="63"/>
      <c r="J196" s="63">
        <v>0</v>
      </c>
    </row>
    <row r="197" spans="2:31" ht="25.5" x14ac:dyDescent="0.25">
      <c r="B197" s="59">
        <v>4227</v>
      </c>
      <c r="C197" s="60"/>
      <c r="D197" s="61"/>
      <c r="E197" s="105" t="s">
        <v>193</v>
      </c>
      <c r="F197" s="181">
        <v>0</v>
      </c>
      <c r="G197" s="181">
        <v>0</v>
      </c>
      <c r="H197" s="183">
        <v>0</v>
      </c>
      <c r="I197" s="63"/>
      <c r="J197" s="63">
        <v>0</v>
      </c>
    </row>
    <row r="198" spans="2:31" ht="38.25" x14ac:dyDescent="0.25">
      <c r="B198" s="144">
        <v>424</v>
      </c>
      <c r="C198" s="145"/>
      <c r="D198" s="146"/>
      <c r="E198" s="143" t="s">
        <v>125</v>
      </c>
      <c r="F198" s="181">
        <f t="shared" ref="F198:H198" si="31">F199</f>
        <v>787.53</v>
      </c>
      <c r="G198" s="182">
        <f t="shared" si="31"/>
        <v>310</v>
      </c>
      <c r="H198" s="182">
        <f t="shared" si="31"/>
        <v>1900</v>
      </c>
      <c r="I198" s="63"/>
      <c r="J198" s="63">
        <f t="shared" si="26"/>
        <v>16.315789473684212</v>
      </c>
      <c r="N198" s="57"/>
    </row>
    <row r="199" spans="2:31" x14ac:dyDescent="0.25">
      <c r="B199" s="59">
        <v>4241</v>
      </c>
      <c r="C199" s="60"/>
      <c r="D199" s="61"/>
      <c r="E199" s="105" t="s">
        <v>194</v>
      </c>
      <c r="F199" s="181">
        <v>787.53</v>
      </c>
      <c r="G199" s="181">
        <v>310</v>
      </c>
      <c r="H199" s="183">
        <v>1900</v>
      </c>
      <c r="I199" s="63"/>
      <c r="J199" s="63">
        <f t="shared" si="26"/>
        <v>16.315789473684212</v>
      </c>
    </row>
    <row r="200" spans="2:31" x14ac:dyDescent="0.25">
      <c r="B200" s="74"/>
      <c r="C200" s="75"/>
      <c r="D200" s="76"/>
      <c r="E200" s="103" t="s">
        <v>165</v>
      </c>
      <c r="F200" s="201">
        <f>F156+F198</f>
        <v>484540.85000000003</v>
      </c>
      <c r="G200" s="214">
        <f>G156+G198</f>
        <v>593970.73</v>
      </c>
      <c r="H200" s="237">
        <f>H190+H156</f>
        <v>639336</v>
      </c>
      <c r="I200" s="63">
        <f>(G200/F200)*100</f>
        <v>122.58424238121511</v>
      </c>
      <c r="J200" s="63">
        <f t="shared" si="26"/>
        <v>92.904314789093675</v>
      </c>
      <c r="N200" s="57"/>
    </row>
    <row r="201" spans="2:31" x14ac:dyDescent="0.25">
      <c r="B201" s="106"/>
      <c r="C201" s="107"/>
      <c r="D201" s="108"/>
      <c r="E201" s="111"/>
      <c r="F201" s="63"/>
      <c r="G201" s="63"/>
      <c r="H201" s="80"/>
      <c r="I201" s="86"/>
      <c r="J201" s="86"/>
    </row>
    <row r="202" spans="2:31" ht="31.5" customHeight="1" x14ac:dyDescent="0.25">
      <c r="B202" s="281" t="s">
        <v>184</v>
      </c>
      <c r="C202" s="282"/>
      <c r="D202" s="283"/>
      <c r="E202" s="113" t="s">
        <v>223</v>
      </c>
      <c r="F202" s="52"/>
      <c r="G202" s="52"/>
      <c r="H202" s="62"/>
      <c r="I202" s="50"/>
      <c r="J202" s="50"/>
      <c r="N202" s="57"/>
    </row>
    <row r="203" spans="2:31" x14ac:dyDescent="0.25">
      <c r="B203" s="269">
        <v>3</v>
      </c>
      <c r="C203" s="270"/>
      <c r="D203" s="271"/>
      <c r="E203" s="111" t="s">
        <v>4</v>
      </c>
      <c r="F203" s="182">
        <f t="shared" ref="F203:H204" si="32">F204</f>
        <v>1850</v>
      </c>
      <c r="G203" s="182">
        <f t="shared" si="32"/>
        <v>1840</v>
      </c>
      <c r="H203" s="63">
        <f t="shared" si="32"/>
        <v>1640</v>
      </c>
      <c r="I203" s="51">
        <f>(G203/F203)*100</f>
        <v>99.459459459459467</v>
      </c>
      <c r="J203" s="51">
        <f>(G203/H203)*100</f>
        <v>112.19512195121952</v>
      </c>
    </row>
    <row r="204" spans="2:31" x14ac:dyDescent="0.25">
      <c r="B204" s="272">
        <v>32</v>
      </c>
      <c r="C204" s="273"/>
      <c r="D204" s="274"/>
      <c r="E204" s="111" t="s">
        <v>13</v>
      </c>
      <c r="F204" s="182">
        <f t="shared" si="32"/>
        <v>1850</v>
      </c>
      <c r="G204" s="182">
        <f t="shared" si="32"/>
        <v>1840</v>
      </c>
      <c r="H204" s="80">
        <f t="shared" si="32"/>
        <v>1640</v>
      </c>
      <c r="I204" s="51">
        <f t="shared" ref="I204:I208" si="33">(G204/F204)*100</f>
        <v>99.459459459459467</v>
      </c>
      <c r="J204" s="51">
        <f t="shared" ref="J204:J208" si="34">(G204/H204)*100</f>
        <v>112.19512195121952</v>
      </c>
    </row>
    <row r="205" spans="2:31" ht="25.5" x14ac:dyDescent="0.25">
      <c r="B205" s="106">
        <v>329</v>
      </c>
      <c r="C205" s="107"/>
      <c r="D205" s="108"/>
      <c r="E205" s="111" t="s">
        <v>198</v>
      </c>
      <c r="F205" s="182">
        <f>F206</f>
        <v>1850</v>
      </c>
      <c r="G205" s="182">
        <f>G206</f>
        <v>1840</v>
      </c>
      <c r="H205" s="80">
        <f>H206+H207</f>
        <v>1640</v>
      </c>
      <c r="I205" s="51">
        <f t="shared" si="33"/>
        <v>99.459459459459467</v>
      </c>
      <c r="J205" s="51">
        <f t="shared" si="34"/>
        <v>112.19512195121952</v>
      </c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</row>
    <row r="206" spans="2:31" x14ac:dyDescent="0.25">
      <c r="B206" s="59">
        <v>3299</v>
      </c>
      <c r="C206" s="60"/>
      <c r="D206" s="61"/>
      <c r="E206" s="112" t="s">
        <v>204</v>
      </c>
      <c r="F206" s="181">
        <v>1850</v>
      </c>
      <c r="G206" s="181">
        <v>1840</v>
      </c>
      <c r="H206" s="62">
        <v>1640</v>
      </c>
      <c r="I206" s="51">
        <f t="shared" si="33"/>
        <v>99.459459459459467</v>
      </c>
      <c r="J206" s="51">
        <f t="shared" si="34"/>
        <v>112.19512195121952</v>
      </c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</row>
    <row r="207" spans="2:31" x14ac:dyDescent="0.25">
      <c r="B207" s="59">
        <v>3292</v>
      </c>
      <c r="C207" s="60"/>
      <c r="D207" s="61"/>
      <c r="E207" s="112" t="s">
        <v>200</v>
      </c>
      <c r="F207" s="181">
        <v>0</v>
      </c>
      <c r="G207" s="181">
        <v>0</v>
      </c>
      <c r="H207" s="62">
        <v>0</v>
      </c>
      <c r="I207" s="51">
        <v>0</v>
      </c>
      <c r="J207" s="51">
        <v>0</v>
      </c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</row>
    <row r="208" spans="2:31" x14ac:dyDescent="0.25">
      <c r="B208" s="74"/>
      <c r="C208" s="75"/>
      <c r="D208" s="76"/>
      <c r="E208" s="109" t="s">
        <v>165</v>
      </c>
      <c r="F208" s="81">
        <f>F205</f>
        <v>1850</v>
      </c>
      <c r="G208" s="81">
        <f>G205</f>
        <v>1840</v>
      </c>
      <c r="H208" s="82">
        <f>H204</f>
        <v>1640</v>
      </c>
      <c r="I208" s="51">
        <f t="shared" si="33"/>
        <v>99.459459459459467</v>
      </c>
      <c r="J208" s="51">
        <f t="shared" si="34"/>
        <v>112.19512195121952</v>
      </c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</row>
    <row r="209" spans="2:31" x14ac:dyDescent="0.25">
      <c r="B209" s="59"/>
      <c r="C209" s="60"/>
      <c r="D209" s="61"/>
      <c r="E209" s="112"/>
      <c r="F209" s="52"/>
      <c r="G209" s="52"/>
      <c r="H209" s="62"/>
      <c r="I209" s="50"/>
      <c r="J209" s="50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</row>
    <row r="210" spans="2:31" ht="29.25" customHeight="1" x14ac:dyDescent="0.25">
      <c r="B210" s="278" t="s">
        <v>205</v>
      </c>
      <c r="C210" s="279"/>
      <c r="D210" s="280"/>
      <c r="E210" s="110" t="s">
        <v>89</v>
      </c>
      <c r="F210" s="52"/>
      <c r="G210" s="52"/>
      <c r="H210" s="62"/>
      <c r="I210" s="50"/>
      <c r="J210" s="50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</row>
    <row r="211" spans="2:31" ht="29.25" customHeight="1" x14ac:dyDescent="0.25">
      <c r="B211" s="269">
        <v>3</v>
      </c>
      <c r="C211" s="270"/>
      <c r="D211" s="271"/>
      <c r="E211" s="111" t="s">
        <v>4</v>
      </c>
      <c r="F211" s="182">
        <f>F212</f>
        <v>6566.4</v>
      </c>
      <c r="G211" s="182">
        <f>G212</f>
        <v>1090.5899999999999</v>
      </c>
      <c r="H211" s="63">
        <f>H212</f>
        <v>0</v>
      </c>
      <c r="I211" s="142">
        <f>(G211/F211)*100</f>
        <v>16.608644005847953</v>
      </c>
      <c r="J211" s="142">
        <v>0</v>
      </c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</row>
    <row r="212" spans="2:31" x14ac:dyDescent="0.25">
      <c r="B212" s="272">
        <v>32</v>
      </c>
      <c r="C212" s="273"/>
      <c r="D212" s="274"/>
      <c r="E212" s="111" t="s">
        <v>13</v>
      </c>
      <c r="F212" s="182">
        <f>F213+F221+F230</f>
        <v>6566.4</v>
      </c>
      <c r="G212" s="182">
        <f>G213+G221+G230</f>
        <v>1090.5899999999999</v>
      </c>
      <c r="H212" s="63">
        <f t="shared" ref="H212" si="35">H213+H221</f>
        <v>0</v>
      </c>
      <c r="I212" s="142">
        <f t="shared" ref="I212:I243" si="36">(G212/F212)*100</f>
        <v>16.608644005847953</v>
      </c>
      <c r="J212" s="142">
        <v>0</v>
      </c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</row>
    <row r="213" spans="2:31" ht="25.5" x14ac:dyDescent="0.25">
      <c r="B213" s="167">
        <v>322</v>
      </c>
      <c r="C213" s="168"/>
      <c r="D213" s="169"/>
      <c r="E213" s="170" t="s">
        <v>102</v>
      </c>
      <c r="F213" s="182">
        <f>F214+F215+F216+F217+F218+F219+F220</f>
        <v>6566.4</v>
      </c>
      <c r="G213" s="182">
        <f>G214+G215+G216+G217+G218+G219+G220</f>
        <v>1090.5899999999999</v>
      </c>
      <c r="H213" s="80">
        <f>H214+H215+H216+H217+H218+H219+H220</f>
        <v>0</v>
      </c>
      <c r="I213" s="142">
        <f t="shared" si="36"/>
        <v>16.608644005847953</v>
      </c>
      <c r="J213" s="142">
        <v>0</v>
      </c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</row>
    <row r="214" spans="2:31" ht="25.5" x14ac:dyDescent="0.25">
      <c r="B214" s="59">
        <v>3221</v>
      </c>
      <c r="C214" s="60"/>
      <c r="D214" s="61"/>
      <c r="E214" s="112" t="s">
        <v>147</v>
      </c>
      <c r="F214" s="181">
        <v>5523.84</v>
      </c>
      <c r="G214" s="181">
        <v>0</v>
      </c>
      <c r="H214" s="62">
        <v>0</v>
      </c>
      <c r="I214" s="142">
        <f t="shared" si="36"/>
        <v>0</v>
      </c>
      <c r="J214" s="142">
        <v>0</v>
      </c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</row>
    <row r="215" spans="2:31" x14ac:dyDescent="0.25">
      <c r="B215" s="59">
        <v>3222</v>
      </c>
      <c r="C215" s="60"/>
      <c r="D215" s="61"/>
      <c r="E215" s="112" t="s">
        <v>104</v>
      </c>
      <c r="F215" s="181">
        <v>0</v>
      </c>
      <c r="G215" s="181">
        <v>0</v>
      </c>
      <c r="H215" s="62">
        <v>0</v>
      </c>
      <c r="I215" s="142" t="e">
        <f t="shared" si="36"/>
        <v>#DIV/0!</v>
      </c>
      <c r="J215" s="142">
        <v>0</v>
      </c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</row>
    <row r="216" spans="2:31" x14ac:dyDescent="0.25">
      <c r="B216" s="59">
        <v>3223</v>
      </c>
      <c r="C216" s="60"/>
      <c r="D216" s="61"/>
      <c r="E216" s="112" t="s">
        <v>148</v>
      </c>
      <c r="F216" s="181">
        <v>0</v>
      </c>
      <c r="G216" s="181">
        <v>0</v>
      </c>
      <c r="H216" s="62">
        <v>0</v>
      </c>
      <c r="I216" s="142" t="e">
        <f t="shared" si="36"/>
        <v>#DIV/0!</v>
      </c>
      <c r="J216" s="142">
        <v>0</v>
      </c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</row>
    <row r="217" spans="2:31" ht="25.5" x14ac:dyDescent="0.25">
      <c r="B217" s="59">
        <v>3224</v>
      </c>
      <c r="C217" s="60"/>
      <c r="D217" s="61"/>
      <c r="E217" s="112" t="s">
        <v>149</v>
      </c>
      <c r="F217" s="181">
        <v>0</v>
      </c>
      <c r="G217" s="181">
        <v>0</v>
      </c>
      <c r="H217" s="62">
        <v>0</v>
      </c>
      <c r="I217" s="142" t="e">
        <f t="shared" si="36"/>
        <v>#DIV/0!</v>
      </c>
      <c r="J217" s="142">
        <v>0</v>
      </c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</row>
    <row r="218" spans="2:31" x14ac:dyDescent="0.25">
      <c r="B218" s="59">
        <v>3225</v>
      </c>
      <c r="C218" s="60"/>
      <c r="D218" s="61"/>
      <c r="E218" s="112" t="s">
        <v>150</v>
      </c>
      <c r="F218" s="181">
        <v>1042.56</v>
      </c>
      <c r="G218" s="181">
        <v>1090.5899999999999</v>
      </c>
      <c r="H218" s="62">
        <v>0</v>
      </c>
      <c r="I218" s="142">
        <f t="shared" si="36"/>
        <v>104.6069290976059</v>
      </c>
      <c r="J218" s="142">
        <v>0</v>
      </c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</row>
    <row r="219" spans="2:31" ht="25.5" x14ac:dyDescent="0.25">
      <c r="B219" s="59">
        <v>3226</v>
      </c>
      <c r="C219" s="60"/>
      <c r="D219" s="61"/>
      <c r="E219" s="112" t="s">
        <v>180</v>
      </c>
      <c r="F219" s="181">
        <v>0</v>
      </c>
      <c r="G219" s="181">
        <v>0</v>
      </c>
      <c r="H219" s="62">
        <v>0</v>
      </c>
      <c r="I219" s="142" t="e">
        <f t="shared" si="36"/>
        <v>#DIV/0!</v>
      </c>
      <c r="J219" s="142">
        <v>0</v>
      </c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</row>
    <row r="220" spans="2:31" ht="25.5" x14ac:dyDescent="0.25">
      <c r="B220" s="59">
        <v>3227</v>
      </c>
      <c r="C220" s="60"/>
      <c r="D220" s="61"/>
      <c r="E220" s="112" t="s">
        <v>151</v>
      </c>
      <c r="F220" s="181">
        <v>0</v>
      </c>
      <c r="G220" s="181">
        <v>0</v>
      </c>
      <c r="H220" s="62">
        <v>0</v>
      </c>
      <c r="I220" s="142" t="e">
        <f t="shared" si="36"/>
        <v>#DIV/0!</v>
      </c>
      <c r="J220" s="142">
        <v>0</v>
      </c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</row>
    <row r="221" spans="2:31" x14ac:dyDescent="0.25">
      <c r="B221" s="167">
        <v>323</v>
      </c>
      <c r="C221" s="168"/>
      <c r="D221" s="169"/>
      <c r="E221" s="170" t="s">
        <v>108</v>
      </c>
      <c r="F221" s="182">
        <f>F222+F223+F224+F225+F226+F227+F228+F229</f>
        <v>0</v>
      </c>
      <c r="G221" s="182">
        <f>G222+G223+G224+G225+G226+G227+G228+G229</f>
        <v>0</v>
      </c>
      <c r="H221" s="63">
        <f>H222+H223+H224+H225+H226+H227+H228+H229</f>
        <v>0</v>
      </c>
      <c r="I221" s="142" t="e">
        <f t="shared" si="36"/>
        <v>#DIV/0!</v>
      </c>
      <c r="J221" s="142">
        <v>0</v>
      </c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</row>
    <row r="222" spans="2:31" ht="25.5" x14ac:dyDescent="0.25">
      <c r="B222" s="59">
        <v>3231</v>
      </c>
      <c r="C222" s="60"/>
      <c r="D222" s="61"/>
      <c r="E222" s="112" t="s">
        <v>152</v>
      </c>
      <c r="F222" s="181">
        <v>0</v>
      </c>
      <c r="G222" s="181">
        <v>0</v>
      </c>
      <c r="H222" s="62">
        <v>0</v>
      </c>
      <c r="I222" s="142" t="e">
        <f t="shared" si="36"/>
        <v>#DIV/0!</v>
      </c>
      <c r="J222" s="142">
        <v>0</v>
      </c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</row>
    <row r="223" spans="2:31" ht="25.5" x14ac:dyDescent="0.25">
      <c r="B223" s="59">
        <v>3232</v>
      </c>
      <c r="C223" s="60"/>
      <c r="D223" s="61"/>
      <c r="E223" s="112" t="s">
        <v>153</v>
      </c>
      <c r="F223" s="181">
        <v>0</v>
      </c>
      <c r="G223" s="181">
        <v>0</v>
      </c>
      <c r="H223" s="62">
        <v>0</v>
      </c>
      <c r="I223" s="142" t="e">
        <f t="shared" si="36"/>
        <v>#DIV/0!</v>
      </c>
      <c r="J223" s="142">
        <v>0</v>
      </c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</row>
    <row r="224" spans="2:31" ht="25.5" x14ac:dyDescent="0.25">
      <c r="B224" s="59">
        <v>3233</v>
      </c>
      <c r="C224" s="60"/>
      <c r="D224" s="61"/>
      <c r="E224" s="112" t="s">
        <v>154</v>
      </c>
      <c r="F224" s="181">
        <v>0</v>
      </c>
      <c r="G224" s="181">
        <v>0</v>
      </c>
      <c r="H224" s="62">
        <v>0</v>
      </c>
      <c r="I224" s="142" t="e">
        <f t="shared" si="36"/>
        <v>#DIV/0!</v>
      </c>
      <c r="J224" s="142">
        <v>0</v>
      </c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</row>
    <row r="225" spans="2:31" x14ac:dyDescent="0.25">
      <c r="B225" s="59">
        <v>3234</v>
      </c>
      <c r="C225" s="60"/>
      <c r="D225" s="61"/>
      <c r="E225" s="112" t="s">
        <v>155</v>
      </c>
      <c r="F225" s="181"/>
      <c r="G225" s="181"/>
      <c r="H225" s="62">
        <v>0</v>
      </c>
      <c r="I225" s="142" t="e">
        <f t="shared" si="36"/>
        <v>#DIV/0!</v>
      </c>
      <c r="J225" s="142">
        <v>0</v>
      </c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</row>
    <row r="226" spans="2:31" x14ac:dyDescent="0.25">
      <c r="B226" s="59">
        <v>3235</v>
      </c>
      <c r="C226" s="60"/>
      <c r="D226" s="61"/>
      <c r="E226" s="112" t="s">
        <v>156</v>
      </c>
      <c r="F226" s="181">
        <v>0</v>
      </c>
      <c r="G226" s="181">
        <v>0</v>
      </c>
      <c r="H226" s="62">
        <v>0</v>
      </c>
      <c r="I226" s="142" t="e">
        <f t="shared" si="36"/>
        <v>#DIV/0!</v>
      </c>
      <c r="J226" s="142">
        <v>0</v>
      </c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</row>
    <row r="227" spans="2:31" ht="25.5" x14ac:dyDescent="0.25">
      <c r="B227" s="59">
        <v>3236</v>
      </c>
      <c r="C227" s="60"/>
      <c r="D227" s="61"/>
      <c r="E227" s="112" t="s">
        <v>157</v>
      </c>
      <c r="F227" s="181">
        <v>0</v>
      </c>
      <c r="G227" s="181">
        <v>0</v>
      </c>
      <c r="H227" s="62">
        <v>0</v>
      </c>
      <c r="I227" s="142" t="e">
        <f t="shared" si="36"/>
        <v>#DIV/0!</v>
      </c>
      <c r="J227" s="142">
        <v>0</v>
      </c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</row>
    <row r="228" spans="2:31" x14ac:dyDescent="0.25">
      <c r="B228" s="59">
        <v>3237</v>
      </c>
      <c r="C228" s="60"/>
      <c r="D228" s="61"/>
      <c r="E228" s="112" t="s">
        <v>196</v>
      </c>
      <c r="F228" s="181">
        <v>0</v>
      </c>
      <c r="G228" s="181">
        <v>0</v>
      </c>
      <c r="H228" s="62">
        <v>0</v>
      </c>
      <c r="I228" s="142" t="e">
        <f t="shared" si="36"/>
        <v>#DIV/0!</v>
      </c>
      <c r="J228" s="142">
        <v>0</v>
      </c>
    </row>
    <row r="229" spans="2:31" x14ac:dyDescent="0.25">
      <c r="B229" s="59">
        <v>3238</v>
      </c>
      <c r="C229" s="60"/>
      <c r="D229" s="61"/>
      <c r="E229" s="112" t="s">
        <v>197</v>
      </c>
      <c r="F229" s="181">
        <v>0</v>
      </c>
      <c r="G229" s="181">
        <v>0</v>
      </c>
      <c r="H229" s="62">
        <v>0</v>
      </c>
      <c r="I229" s="142" t="e">
        <f t="shared" si="36"/>
        <v>#DIV/0!</v>
      </c>
      <c r="J229" s="142">
        <v>0</v>
      </c>
    </row>
    <row r="230" spans="2:31" x14ac:dyDescent="0.25">
      <c r="B230" s="167">
        <v>329</v>
      </c>
      <c r="C230" s="168"/>
      <c r="D230" s="169"/>
      <c r="E230" s="170" t="s">
        <v>120</v>
      </c>
      <c r="F230" s="182">
        <f>F231</f>
        <v>0</v>
      </c>
      <c r="G230" s="182">
        <f>G231</f>
        <v>0</v>
      </c>
      <c r="H230" s="63">
        <f>H231</f>
        <v>0</v>
      </c>
      <c r="I230" s="142" t="e">
        <f t="shared" si="36"/>
        <v>#DIV/0!</v>
      </c>
      <c r="J230" s="142">
        <v>0</v>
      </c>
    </row>
    <row r="231" spans="2:31" x14ac:dyDescent="0.25">
      <c r="B231" s="59">
        <v>3299</v>
      </c>
      <c r="C231" s="60"/>
      <c r="D231" s="61"/>
      <c r="E231" s="112" t="s">
        <v>120</v>
      </c>
      <c r="F231" s="181">
        <v>0</v>
      </c>
      <c r="G231" s="181">
        <v>0</v>
      </c>
      <c r="H231" s="62"/>
      <c r="I231" s="142" t="e">
        <f t="shared" si="36"/>
        <v>#DIV/0!</v>
      </c>
      <c r="J231" s="142">
        <v>0</v>
      </c>
    </row>
    <row r="232" spans="2:31" ht="25.5" x14ac:dyDescent="0.25">
      <c r="B232" s="159">
        <v>42</v>
      </c>
      <c r="C232" s="160"/>
      <c r="D232" s="161"/>
      <c r="E232" s="158" t="s">
        <v>222</v>
      </c>
      <c r="F232" s="182">
        <f t="shared" ref="F232" si="37">F233+F240</f>
        <v>2394</v>
      </c>
      <c r="G232" s="182">
        <f t="shared" ref="G232:H232" si="38">G233+G240</f>
        <v>2816.88</v>
      </c>
      <c r="H232" s="63">
        <f t="shared" si="38"/>
        <v>2700</v>
      </c>
      <c r="I232" s="142">
        <f t="shared" si="36"/>
        <v>117.66416040100252</v>
      </c>
      <c r="J232" s="142">
        <f t="shared" ref="J232:J243" si="39">(G232/H232)*100</f>
        <v>104.3288888888889</v>
      </c>
    </row>
    <row r="233" spans="2:31" x14ac:dyDescent="0.25">
      <c r="B233" s="121">
        <v>422</v>
      </c>
      <c r="C233" s="122"/>
      <c r="D233" s="123"/>
      <c r="E233" s="120" t="s">
        <v>187</v>
      </c>
      <c r="F233" s="182">
        <f>F234+F235+F236+F237+F238+F239</f>
        <v>2001.25</v>
      </c>
      <c r="G233" s="182">
        <f>G234+G235+G236+G237+G238+G239</f>
        <v>2416.88</v>
      </c>
      <c r="H233" s="80">
        <f>H234+H235+H236+H237+H238+H239</f>
        <v>1665</v>
      </c>
      <c r="I233" s="142">
        <f t="shared" si="36"/>
        <v>120.76851967520301</v>
      </c>
      <c r="J233" s="142">
        <f t="shared" si="39"/>
        <v>145.15795795795796</v>
      </c>
    </row>
    <row r="234" spans="2:31" x14ac:dyDescent="0.25">
      <c r="B234" s="59">
        <v>4221</v>
      </c>
      <c r="C234" s="60"/>
      <c r="D234" s="61"/>
      <c r="E234" s="119" t="s">
        <v>188</v>
      </c>
      <c r="F234" s="181">
        <v>0</v>
      </c>
      <c r="G234" s="181">
        <v>2416.88</v>
      </c>
      <c r="H234" s="62">
        <v>1665</v>
      </c>
      <c r="I234" s="142" t="e">
        <f t="shared" si="36"/>
        <v>#DIV/0!</v>
      </c>
      <c r="J234" s="142">
        <f t="shared" si="39"/>
        <v>145.15795795795796</v>
      </c>
    </row>
    <row r="235" spans="2:31" x14ac:dyDescent="0.25">
      <c r="B235" s="59">
        <v>4222</v>
      </c>
      <c r="C235" s="60"/>
      <c r="D235" s="61"/>
      <c r="E235" s="119" t="s">
        <v>189</v>
      </c>
      <c r="F235" s="181">
        <v>0</v>
      </c>
      <c r="G235" s="181">
        <v>0</v>
      </c>
      <c r="H235" s="62">
        <v>0</v>
      </c>
      <c r="I235" s="142" t="e">
        <f t="shared" si="36"/>
        <v>#DIV/0!</v>
      </c>
      <c r="J235" s="142">
        <v>0</v>
      </c>
    </row>
    <row r="236" spans="2:31" ht="25.5" x14ac:dyDescent="0.25">
      <c r="B236" s="59">
        <v>4223</v>
      </c>
      <c r="C236" s="60"/>
      <c r="D236" s="61"/>
      <c r="E236" s="119" t="s">
        <v>190</v>
      </c>
      <c r="F236" s="181">
        <v>0</v>
      </c>
      <c r="G236" s="181">
        <v>0</v>
      </c>
      <c r="H236" s="62">
        <v>0</v>
      </c>
      <c r="I236" s="142" t="e">
        <f t="shared" si="36"/>
        <v>#DIV/0!</v>
      </c>
      <c r="J236" s="142">
        <v>0</v>
      </c>
    </row>
    <row r="237" spans="2:31" x14ac:dyDescent="0.25">
      <c r="B237" s="59">
        <v>4225</v>
      </c>
      <c r="C237" s="60"/>
      <c r="D237" s="61"/>
      <c r="E237" s="119" t="s">
        <v>191</v>
      </c>
      <c r="F237" s="181">
        <v>0</v>
      </c>
      <c r="G237" s="181">
        <v>0</v>
      </c>
      <c r="H237" s="62">
        <v>0</v>
      </c>
      <c r="I237" s="142" t="e">
        <f t="shared" si="36"/>
        <v>#DIV/0!</v>
      </c>
      <c r="J237" s="142">
        <v>0</v>
      </c>
    </row>
    <row r="238" spans="2:31" x14ac:dyDescent="0.25">
      <c r="B238" s="59">
        <v>4226</v>
      </c>
      <c r="C238" s="60"/>
      <c r="D238" s="61"/>
      <c r="E238" s="119" t="s">
        <v>192</v>
      </c>
      <c r="F238" s="181">
        <v>0</v>
      </c>
      <c r="G238" s="181">
        <v>0</v>
      </c>
      <c r="H238" s="62">
        <v>0</v>
      </c>
      <c r="I238" s="142" t="e">
        <f t="shared" si="36"/>
        <v>#DIV/0!</v>
      </c>
      <c r="J238" s="142">
        <v>0</v>
      </c>
    </row>
    <row r="239" spans="2:31" ht="25.5" x14ac:dyDescent="0.25">
      <c r="B239" s="59">
        <v>4227</v>
      </c>
      <c r="C239" s="60"/>
      <c r="D239" s="61"/>
      <c r="E239" s="119" t="s">
        <v>193</v>
      </c>
      <c r="F239" s="181">
        <v>2001.25</v>
      </c>
      <c r="G239" s="181">
        <v>0</v>
      </c>
      <c r="H239" s="62">
        <v>0</v>
      </c>
      <c r="I239" s="142">
        <f t="shared" si="36"/>
        <v>0</v>
      </c>
      <c r="J239" s="142">
        <v>0</v>
      </c>
    </row>
    <row r="240" spans="2:31" ht="38.25" x14ac:dyDescent="0.25">
      <c r="B240" s="115">
        <v>424</v>
      </c>
      <c r="C240" s="116"/>
      <c r="D240" s="117"/>
      <c r="E240" s="114" t="s">
        <v>125</v>
      </c>
      <c r="F240" s="182">
        <f>F241</f>
        <v>392.75</v>
      </c>
      <c r="G240" s="182">
        <f>G241</f>
        <v>400</v>
      </c>
      <c r="H240" s="80">
        <f>H241</f>
        <v>1035</v>
      </c>
      <c r="I240" s="142">
        <f t="shared" si="36"/>
        <v>101.84595798854232</v>
      </c>
      <c r="J240" s="142">
        <f t="shared" si="39"/>
        <v>38.647342995169083</v>
      </c>
    </row>
    <row r="241" spans="2:10" x14ac:dyDescent="0.25">
      <c r="B241" s="59">
        <v>4241</v>
      </c>
      <c r="C241" s="60"/>
      <c r="D241" s="61"/>
      <c r="E241" s="119" t="s">
        <v>194</v>
      </c>
      <c r="F241" s="181">
        <v>392.75</v>
      </c>
      <c r="G241" s="181">
        <v>400</v>
      </c>
      <c r="H241" s="62">
        <v>1035</v>
      </c>
      <c r="I241" s="142">
        <f t="shared" si="36"/>
        <v>101.84595798854232</v>
      </c>
      <c r="J241" s="142">
        <f t="shared" si="39"/>
        <v>38.647342995169083</v>
      </c>
    </row>
    <row r="242" spans="2:10" x14ac:dyDescent="0.25">
      <c r="B242" s="59"/>
      <c r="C242" s="60"/>
      <c r="D242" s="61"/>
      <c r="E242" s="119"/>
      <c r="F242" s="181"/>
      <c r="G242" s="181"/>
      <c r="H242" s="62"/>
      <c r="I242" s="142" t="e">
        <f t="shared" si="36"/>
        <v>#DIV/0!</v>
      </c>
      <c r="J242" s="142">
        <v>0</v>
      </c>
    </row>
    <row r="243" spans="2:10" x14ac:dyDescent="0.25">
      <c r="B243" s="74"/>
      <c r="C243" s="75"/>
      <c r="D243" s="76"/>
      <c r="E243" s="118" t="s">
        <v>165</v>
      </c>
      <c r="F243" s="214">
        <f>F211+F232</f>
        <v>8960.4</v>
      </c>
      <c r="G243" s="214">
        <f>G211+G232</f>
        <v>3907.4700000000003</v>
      </c>
      <c r="H243" s="81">
        <f>H211+H232</f>
        <v>2700</v>
      </c>
      <c r="I243" s="142">
        <f t="shared" si="36"/>
        <v>43.608209454935057</v>
      </c>
      <c r="J243" s="142">
        <f t="shared" si="39"/>
        <v>144.72111111111113</v>
      </c>
    </row>
    <row r="244" spans="2:10" x14ac:dyDescent="0.25">
      <c r="B244" s="59"/>
      <c r="C244" s="60"/>
      <c r="D244" s="61"/>
      <c r="E244" s="112"/>
      <c r="F244" s="52"/>
      <c r="G244" s="181"/>
      <c r="H244" s="62"/>
      <c r="I244" s="50"/>
      <c r="J244" s="50"/>
    </row>
    <row r="245" spans="2:10" ht="25.5" x14ac:dyDescent="0.25">
      <c r="B245" s="281" t="s">
        <v>206</v>
      </c>
      <c r="C245" s="282"/>
      <c r="D245" s="283"/>
      <c r="E245" s="113" t="s">
        <v>131</v>
      </c>
      <c r="F245" s="52"/>
      <c r="G245" s="181"/>
      <c r="H245" s="62"/>
      <c r="I245" s="50"/>
      <c r="J245" s="50"/>
    </row>
    <row r="246" spans="2:10" x14ac:dyDescent="0.25">
      <c r="B246" s="269">
        <v>3</v>
      </c>
      <c r="C246" s="270"/>
      <c r="D246" s="271"/>
      <c r="E246" s="111" t="s">
        <v>4</v>
      </c>
      <c r="F246" s="182">
        <f>F247+F258</f>
        <v>7576.0400000000009</v>
      </c>
      <c r="G246" s="182">
        <f>G247+G258</f>
        <v>12685.050000000001</v>
      </c>
      <c r="H246" s="63">
        <f t="shared" ref="H246" si="40">H247+H258</f>
        <v>14200</v>
      </c>
      <c r="I246" s="63">
        <f>(G246/F246)*100</f>
        <v>167.43641797033806</v>
      </c>
      <c r="J246" s="63">
        <f>(G246/H246)*100</f>
        <v>89.331338028169029</v>
      </c>
    </row>
    <row r="247" spans="2:10" x14ac:dyDescent="0.25">
      <c r="B247" s="272">
        <v>31</v>
      </c>
      <c r="C247" s="273"/>
      <c r="D247" s="274"/>
      <c r="E247" s="111" t="s">
        <v>5</v>
      </c>
      <c r="F247" s="182">
        <f>F248+F252+F254</f>
        <v>5926.2800000000007</v>
      </c>
      <c r="G247" s="182">
        <f>G248+G252+G254</f>
        <v>1057.76</v>
      </c>
      <c r="H247" s="63">
        <f>H248+H254</f>
        <v>5681</v>
      </c>
      <c r="I247" s="63">
        <f t="shared" ref="I247:I271" si="41">(G247/F247)*100</f>
        <v>17.848633544145734</v>
      </c>
      <c r="J247" s="63">
        <f t="shared" ref="J247:J271" si="42">(G247/H247)*100</f>
        <v>18.619257173032917</v>
      </c>
    </row>
    <row r="248" spans="2:10" x14ac:dyDescent="0.25">
      <c r="B248" s="129">
        <v>311</v>
      </c>
      <c r="C248" s="130"/>
      <c r="D248" s="131"/>
      <c r="E248" s="132" t="s">
        <v>169</v>
      </c>
      <c r="F248" s="182">
        <f>F249</f>
        <v>3639.02</v>
      </c>
      <c r="G248" s="182">
        <f>G249</f>
        <v>305.39</v>
      </c>
      <c r="H248" s="80">
        <f>H249+H250</f>
        <v>4959</v>
      </c>
      <c r="I248" s="63">
        <f t="shared" si="41"/>
        <v>8.3920945749130258</v>
      </c>
      <c r="J248" s="63">
        <f t="shared" si="42"/>
        <v>6.1582980439604755</v>
      </c>
    </row>
    <row r="249" spans="2:10" x14ac:dyDescent="0.25">
      <c r="B249" s="59">
        <v>3111</v>
      </c>
      <c r="C249" s="60"/>
      <c r="D249" s="61"/>
      <c r="E249" s="112" t="s">
        <v>29</v>
      </c>
      <c r="F249" s="181">
        <v>3639.02</v>
      </c>
      <c r="G249" s="181">
        <v>305.39</v>
      </c>
      <c r="H249" s="62">
        <v>4959</v>
      </c>
      <c r="I249" s="63">
        <f t="shared" si="41"/>
        <v>8.3920945749130258</v>
      </c>
      <c r="J249" s="63">
        <f t="shared" si="42"/>
        <v>6.1582980439604755</v>
      </c>
    </row>
    <row r="250" spans="2:10" x14ac:dyDescent="0.25">
      <c r="B250" s="59">
        <v>3113</v>
      </c>
      <c r="C250" s="60"/>
      <c r="D250" s="61"/>
      <c r="E250" s="112" t="s">
        <v>94</v>
      </c>
      <c r="F250" s="181">
        <v>0</v>
      </c>
      <c r="G250" s="181">
        <v>0</v>
      </c>
      <c r="H250" s="62">
        <v>0</v>
      </c>
      <c r="I250" s="63">
        <v>0</v>
      </c>
      <c r="J250" s="63">
        <v>0</v>
      </c>
    </row>
    <row r="251" spans="2:10" x14ac:dyDescent="0.25">
      <c r="B251" s="59">
        <v>3114</v>
      </c>
      <c r="C251" s="60"/>
      <c r="D251" s="61"/>
      <c r="E251" s="112" t="s">
        <v>95</v>
      </c>
      <c r="F251" s="181">
        <v>0</v>
      </c>
      <c r="G251" s="181">
        <v>0</v>
      </c>
      <c r="H251" s="62">
        <v>0</v>
      </c>
      <c r="I251" s="63">
        <v>0</v>
      </c>
      <c r="J251" s="63">
        <v>0</v>
      </c>
    </row>
    <row r="252" spans="2:10" x14ac:dyDescent="0.25">
      <c r="B252" s="136">
        <v>312</v>
      </c>
      <c r="C252" s="137"/>
      <c r="D252" s="138"/>
      <c r="E252" s="139" t="s">
        <v>170</v>
      </c>
      <c r="F252" s="182">
        <f>F253</f>
        <v>500</v>
      </c>
      <c r="G252" s="182">
        <f>G253</f>
        <v>400</v>
      </c>
      <c r="H252" s="182">
        <f>H253</f>
        <v>0</v>
      </c>
      <c r="I252" s="63">
        <f t="shared" si="41"/>
        <v>80</v>
      </c>
      <c r="J252" s="63">
        <v>0</v>
      </c>
    </row>
    <row r="253" spans="2:10" x14ac:dyDescent="0.25">
      <c r="B253" s="59">
        <v>3121</v>
      </c>
      <c r="C253" s="60"/>
      <c r="D253" s="61"/>
      <c r="E253" s="112" t="s">
        <v>171</v>
      </c>
      <c r="F253" s="181">
        <v>500</v>
      </c>
      <c r="G253" s="181">
        <v>400</v>
      </c>
      <c r="H253" s="62">
        <v>0</v>
      </c>
      <c r="I253" s="63">
        <f t="shared" si="41"/>
        <v>80</v>
      </c>
      <c r="J253" s="63">
        <v>0</v>
      </c>
    </row>
    <row r="254" spans="2:10" x14ac:dyDescent="0.25">
      <c r="B254" s="144">
        <v>313</v>
      </c>
      <c r="C254" s="145"/>
      <c r="D254" s="146"/>
      <c r="E254" s="143" t="s">
        <v>97</v>
      </c>
      <c r="F254" s="182">
        <f>F255+F256+F257</f>
        <v>1787.26</v>
      </c>
      <c r="G254" s="182">
        <f>G255+G256+G257</f>
        <v>352.37</v>
      </c>
      <c r="H254" s="80">
        <f>H255+H256+H257</f>
        <v>722</v>
      </c>
      <c r="I254" s="63">
        <f t="shared" si="41"/>
        <v>19.715654129785261</v>
      </c>
      <c r="J254" s="63">
        <f t="shared" si="42"/>
        <v>48.804709141274238</v>
      </c>
    </row>
    <row r="255" spans="2:10" ht="25.5" x14ac:dyDescent="0.25">
      <c r="B255" s="59">
        <v>3131</v>
      </c>
      <c r="C255" s="60"/>
      <c r="D255" s="61"/>
      <c r="E255" s="112" t="s">
        <v>172</v>
      </c>
      <c r="F255" s="181">
        <v>0</v>
      </c>
      <c r="G255" s="181">
        <v>0</v>
      </c>
      <c r="H255" s="62">
        <v>0</v>
      </c>
      <c r="I255" s="63">
        <v>0</v>
      </c>
      <c r="J255" s="63">
        <v>0</v>
      </c>
    </row>
    <row r="256" spans="2:10" ht="25.5" x14ac:dyDescent="0.25">
      <c r="B256" s="59">
        <v>3132</v>
      </c>
      <c r="C256" s="60"/>
      <c r="D256" s="61"/>
      <c r="E256" s="112" t="s">
        <v>173</v>
      </c>
      <c r="F256" s="181">
        <v>1787.26</v>
      </c>
      <c r="G256" s="181">
        <v>352.37</v>
      </c>
      <c r="H256" s="62">
        <v>722</v>
      </c>
      <c r="I256" s="63">
        <f t="shared" si="41"/>
        <v>19.715654129785261</v>
      </c>
      <c r="J256" s="63">
        <f t="shared" si="42"/>
        <v>48.804709141274238</v>
      </c>
    </row>
    <row r="257" spans="2:10" x14ac:dyDescent="0.25">
      <c r="B257" s="59">
        <v>3133</v>
      </c>
      <c r="C257" s="60"/>
      <c r="D257" s="61"/>
      <c r="E257" s="112" t="s">
        <v>185</v>
      </c>
      <c r="F257" s="181">
        <v>0</v>
      </c>
      <c r="G257" s="181">
        <v>0</v>
      </c>
      <c r="H257" s="62"/>
      <c r="I257" s="63">
        <v>0</v>
      </c>
      <c r="J257" s="63">
        <v>0</v>
      </c>
    </row>
    <row r="258" spans="2:10" x14ac:dyDescent="0.25">
      <c r="B258" s="272">
        <v>32</v>
      </c>
      <c r="C258" s="273"/>
      <c r="D258" s="274"/>
      <c r="E258" s="111" t="s">
        <v>13</v>
      </c>
      <c r="F258" s="182">
        <f t="shared" ref="F258" si="43">F259+F261+F267</f>
        <v>1649.76</v>
      </c>
      <c r="G258" s="182">
        <f>G259+G261+G265+G267</f>
        <v>11627.29</v>
      </c>
      <c r="H258" s="63">
        <f>H259+H261+H267</f>
        <v>8519</v>
      </c>
      <c r="I258" s="63">
        <f t="shared" si="41"/>
        <v>704.78675686160409</v>
      </c>
      <c r="J258" s="63">
        <f t="shared" si="42"/>
        <v>136.48655945533514</v>
      </c>
    </row>
    <row r="259" spans="2:10" x14ac:dyDescent="0.25">
      <c r="B259" s="162">
        <v>321</v>
      </c>
      <c r="C259" s="163"/>
      <c r="D259" s="164"/>
      <c r="E259" s="165" t="s">
        <v>224</v>
      </c>
      <c r="F259" s="182">
        <f t="shared" ref="F259:H259" si="44">F260</f>
        <v>210.32</v>
      </c>
      <c r="G259" s="182">
        <f t="shared" si="44"/>
        <v>0</v>
      </c>
      <c r="H259" s="63">
        <f t="shared" si="44"/>
        <v>0</v>
      </c>
      <c r="I259" s="63">
        <f t="shared" si="41"/>
        <v>0</v>
      </c>
      <c r="J259" s="63">
        <v>0</v>
      </c>
    </row>
    <row r="260" spans="2:10" x14ac:dyDescent="0.25">
      <c r="B260" s="59">
        <v>3212</v>
      </c>
      <c r="C260" s="60"/>
      <c r="D260" s="61"/>
      <c r="E260" s="166" t="s">
        <v>225</v>
      </c>
      <c r="F260" s="181">
        <v>210.32</v>
      </c>
      <c r="G260" s="181">
        <v>0</v>
      </c>
      <c r="H260" s="62">
        <v>0</v>
      </c>
      <c r="I260" s="63">
        <f t="shared" si="41"/>
        <v>0</v>
      </c>
      <c r="J260" s="63">
        <v>0</v>
      </c>
    </row>
    <row r="261" spans="2:10" ht="25.5" x14ac:dyDescent="0.25">
      <c r="B261" s="106">
        <v>322</v>
      </c>
      <c r="C261" s="107"/>
      <c r="D261" s="108"/>
      <c r="E261" s="111" t="s">
        <v>102</v>
      </c>
      <c r="F261" s="182">
        <f>F262+F263</f>
        <v>1063.44</v>
      </c>
      <c r="G261" s="182">
        <f>G262+G263+G264</f>
        <v>9939.69</v>
      </c>
      <c r="H261" s="80">
        <f>H262+H263+H264</f>
        <v>8119</v>
      </c>
      <c r="I261" s="63">
        <f t="shared" si="41"/>
        <v>934.67332430602573</v>
      </c>
      <c r="J261" s="63">
        <f t="shared" si="42"/>
        <v>122.42505234634808</v>
      </c>
    </row>
    <row r="262" spans="2:10" ht="25.5" x14ac:dyDescent="0.25">
      <c r="B262" s="59">
        <v>3221</v>
      </c>
      <c r="C262" s="60"/>
      <c r="D262" s="61"/>
      <c r="E262" s="112" t="s">
        <v>147</v>
      </c>
      <c r="F262" s="181">
        <v>0</v>
      </c>
      <c r="G262" s="181">
        <v>2645.56</v>
      </c>
      <c r="H262" s="62">
        <v>419</v>
      </c>
      <c r="I262" s="63">
        <v>0</v>
      </c>
      <c r="J262" s="63">
        <f t="shared" si="42"/>
        <v>631.39856801909309</v>
      </c>
    </row>
    <row r="263" spans="2:10" x14ac:dyDescent="0.25">
      <c r="B263" s="59">
        <v>3222</v>
      </c>
      <c r="C263" s="60"/>
      <c r="D263" s="61"/>
      <c r="E263" s="112" t="s">
        <v>104</v>
      </c>
      <c r="F263" s="181">
        <v>1063.44</v>
      </c>
      <c r="G263" s="181">
        <v>4987.88</v>
      </c>
      <c r="H263" s="62">
        <v>5394</v>
      </c>
      <c r="I263" s="63">
        <f t="shared" si="41"/>
        <v>469.03257353494314</v>
      </c>
      <c r="J263" s="63">
        <f t="shared" si="42"/>
        <v>92.470893585465333</v>
      </c>
    </row>
    <row r="264" spans="2:10" x14ac:dyDescent="0.25">
      <c r="B264" s="59">
        <v>3225</v>
      </c>
      <c r="C264" s="60"/>
      <c r="D264" s="61"/>
      <c r="E264" s="140" t="s">
        <v>107</v>
      </c>
      <c r="F264" s="181">
        <v>0</v>
      </c>
      <c r="G264" s="181">
        <v>2306.25</v>
      </c>
      <c r="H264" s="62">
        <v>2306</v>
      </c>
      <c r="I264" s="63">
        <v>0</v>
      </c>
      <c r="J264" s="63">
        <f t="shared" si="42"/>
        <v>100.01084128360797</v>
      </c>
    </row>
    <row r="265" spans="2:10" x14ac:dyDescent="0.25">
      <c r="B265" s="220">
        <v>323</v>
      </c>
      <c r="C265" s="221"/>
      <c r="D265" s="222"/>
      <c r="E265" s="219" t="s">
        <v>248</v>
      </c>
      <c r="F265" s="182">
        <f>F266</f>
        <v>0</v>
      </c>
      <c r="G265" s="182">
        <f t="shared" ref="G265:I265" si="45">G266</f>
        <v>1287.5999999999999</v>
      </c>
      <c r="H265" s="182">
        <f t="shared" si="45"/>
        <v>0</v>
      </c>
      <c r="I265" s="182">
        <f t="shared" si="45"/>
        <v>0</v>
      </c>
      <c r="J265" s="63">
        <v>0</v>
      </c>
    </row>
    <row r="266" spans="2:10" x14ac:dyDescent="0.25">
      <c r="B266" s="59">
        <v>3232</v>
      </c>
      <c r="C266" s="60"/>
      <c r="D266" s="61"/>
      <c r="E266" s="223" t="s">
        <v>249</v>
      </c>
      <c r="F266" s="181">
        <v>0</v>
      </c>
      <c r="G266" s="181">
        <v>1287.5999999999999</v>
      </c>
      <c r="H266" s="62">
        <v>0</v>
      </c>
      <c r="I266" s="63">
        <v>0</v>
      </c>
      <c r="J266" s="63">
        <v>0</v>
      </c>
    </row>
    <row r="267" spans="2:10" ht="25.5" x14ac:dyDescent="0.25">
      <c r="B267" s="136">
        <v>329</v>
      </c>
      <c r="C267" s="137"/>
      <c r="D267" s="138"/>
      <c r="E267" s="139" t="s">
        <v>198</v>
      </c>
      <c r="F267" s="182">
        <f>F268+F269+F270</f>
        <v>376</v>
      </c>
      <c r="G267" s="182">
        <f>G268+G269+G270</f>
        <v>400</v>
      </c>
      <c r="H267" s="80">
        <f>H268+H269+H270</f>
        <v>400</v>
      </c>
      <c r="I267" s="63">
        <f t="shared" si="41"/>
        <v>106.38297872340425</v>
      </c>
      <c r="J267" s="63">
        <f t="shared" si="42"/>
        <v>100</v>
      </c>
    </row>
    <row r="268" spans="2:10" ht="38.25" x14ac:dyDescent="0.25">
      <c r="B268" s="59">
        <v>3291</v>
      </c>
      <c r="C268" s="60"/>
      <c r="D268" s="61"/>
      <c r="E268" s="112" t="s">
        <v>199</v>
      </c>
      <c r="F268" s="181">
        <v>0</v>
      </c>
      <c r="G268" s="181">
        <v>0</v>
      </c>
      <c r="H268" s="62">
        <v>0</v>
      </c>
      <c r="I268" s="63">
        <v>0</v>
      </c>
      <c r="J268" s="63">
        <v>0</v>
      </c>
    </row>
    <row r="269" spans="2:10" s="141" customFormat="1" ht="15.75" x14ac:dyDescent="0.25">
      <c r="B269" s="59">
        <v>3292</v>
      </c>
      <c r="C269" s="60"/>
      <c r="D269" s="61"/>
      <c r="E269" s="140" t="s">
        <v>200</v>
      </c>
      <c r="F269" s="181">
        <v>376</v>
      </c>
      <c r="G269" s="181">
        <v>400</v>
      </c>
      <c r="H269" s="62">
        <v>400</v>
      </c>
      <c r="I269" s="63">
        <f t="shared" si="41"/>
        <v>106.38297872340425</v>
      </c>
      <c r="J269" s="63">
        <f t="shared" si="42"/>
        <v>100</v>
      </c>
    </row>
    <row r="270" spans="2:10" s="141" customFormat="1" ht="15.75" x14ac:dyDescent="0.25">
      <c r="B270" s="59">
        <v>3299</v>
      </c>
      <c r="C270" s="60"/>
      <c r="D270" s="61"/>
      <c r="E270" s="140" t="s">
        <v>120</v>
      </c>
      <c r="F270" s="181">
        <v>0</v>
      </c>
      <c r="G270" s="181">
        <v>0</v>
      </c>
      <c r="H270" s="62">
        <v>0</v>
      </c>
      <c r="I270" s="63">
        <v>0</v>
      </c>
      <c r="J270" s="63">
        <v>0</v>
      </c>
    </row>
    <row r="271" spans="2:10" x14ac:dyDescent="0.25">
      <c r="B271" s="74"/>
      <c r="C271" s="75"/>
      <c r="D271" s="76"/>
      <c r="E271" s="109" t="s">
        <v>165</v>
      </c>
      <c r="F271" s="214">
        <f t="shared" ref="F271" si="46">F247+F258</f>
        <v>7576.0400000000009</v>
      </c>
      <c r="G271" s="81">
        <f>G246</f>
        <v>12685.050000000001</v>
      </c>
      <c r="H271" s="81">
        <f t="shared" ref="H271" si="47">H247+H258</f>
        <v>14200</v>
      </c>
      <c r="I271" s="63">
        <f t="shared" si="41"/>
        <v>167.43641797033806</v>
      </c>
      <c r="J271" s="63">
        <f t="shared" si="42"/>
        <v>89.331338028169029</v>
      </c>
    </row>
    <row r="272" spans="2:10" x14ac:dyDescent="0.25">
      <c r="B272" s="59"/>
      <c r="C272" s="60"/>
      <c r="D272" s="61"/>
      <c r="E272" s="112"/>
      <c r="F272" s="52"/>
      <c r="G272" s="52"/>
      <c r="H272" s="62"/>
      <c r="I272" s="50"/>
      <c r="J272" s="50"/>
    </row>
    <row r="273" spans="2:10" ht="25.5" x14ac:dyDescent="0.25">
      <c r="B273" s="275" t="s">
        <v>138</v>
      </c>
      <c r="C273" s="276"/>
      <c r="D273" s="277"/>
      <c r="E273" s="109" t="s">
        <v>139</v>
      </c>
      <c r="F273" s="52"/>
      <c r="G273" s="52"/>
      <c r="H273" s="62"/>
      <c r="I273" s="50"/>
      <c r="J273" s="50"/>
    </row>
    <row r="274" spans="2:10" ht="25.5" x14ac:dyDescent="0.25">
      <c r="B274" s="275" t="s">
        <v>207</v>
      </c>
      <c r="C274" s="276"/>
      <c r="D274" s="277"/>
      <c r="E274" s="109" t="s">
        <v>183</v>
      </c>
      <c r="F274" s="52"/>
      <c r="G274" s="52"/>
      <c r="H274" s="62"/>
      <c r="I274" s="50"/>
      <c r="J274" s="50"/>
    </row>
    <row r="275" spans="2:10" ht="31.5" customHeight="1" x14ac:dyDescent="0.25">
      <c r="B275" s="278" t="s">
        <v>208</v>
      </c>
      <c r="C275" s="279"/>
      <c r="D275" s="280"/>
      <c r="E275" s="110" t="s">
        <v>130</v>
      </c>
      <c r="F275" s="52"/>
      <c r="G275" s="52"/>
      <c r="H275" s="62"/>
      <c r="I275" s="50"/>
      <c r="J275" s="50"/>
    </row>
    <row r="276" spans="2:10" x14ac:dyDescent="0.25">
      <c r="B276" s="269">
        <v>3</v>
      </c>
      <c r="C276" s="270"/>
      <c r="D276" s="271"/>
      <c r="E276" s="111" t="s">
        <v>4</v>
      </c>
      <c r="F276" s="182">
        <f>F277</f>
        <v>3070.3199999999997</v>
      </c>
      <c r="G276" s="182">
        <f>G277</f>
        <v>13488.740000000002</v>
      </c>
      <c r="H276" s="182">
        <f t="shared" ref="H276" si="48">H277</f>
        <v>13885</v>
      </c>
      <c r="I276" s="63">
        <f>(G276/F276)*100</f>
        <v>439.32684541025048</v>
      </c>
      <c r="J276" s="63">
        <f>(G276/H276)*100</f>
        <v>97.146128916096515</v>
      </c>
    </row>
    <row r="277" spans="2:10" x14ac:dyDescent="0.25">
      <c r="B277" s="272">
        <v>32</v>
      </c>
      <c r="C277" s="273"/>
      <c r="D277" s="274"/>
      <c r="E277" s="111" t="s">
        <v>13</v>
      </c>
      <c r="F277" s="182">
        <f>F278+F283+F291+F302</f>
        <v>3070.3199999999997</v>
      </c>
      <c r="G277" s="182">
        <f>G278+G283+G291+G302</f>
        <v>13488.740000000002</v>
      </c>
      <c r="H277" s="182">
        <f t="shared" ref="H277" si="49">H278+H283+H291+H302</f>
        <v>13885</v>
      </c>
      <c r="I277" s="63">
        <f t="shared" ref="I277:I315" si="50">(G277/F277)*100</f>
        <v>439.32684541025048</v>
      </c>
      <c r="J277" s="63">
        <f t="shared" ref="J277:J315" si="51">(G277/H277)*100</f>
        <v>97.146128916096515</v>
      </c>
    </row>
    <row r="278" spans="2:10" ht="25.5" x14ac:dyDescent="0.25">
      <c r="B278" s="205">
        <v>321</v>
      </c>
      <c r="C278" s="206"/>
      <c r="D278" s="207"/>
      <c r="E278" s="208" t="s">
        <v>30</v>
      </c>
      <c r="F278" s="182">
        <v>0</v>
      </c>
      <c r="G278" s="182">
        <v>0</v>
      </c>
      <c r="H278" s="210">
        <f>H279+H280+H281+H282</f>
        <v>0</v>
      </c>
      <c r="I278" s="63">
        <v>0</v>
      </c>
      <c r="J278" s="63">
        <v>0</v>
      </c>
    </row>
    <row r="279" spans="2:10" x14ac:dyDescent="0.25">
      <c r="B279" s="59">
        <v>3211</v>
      </c>
      <c r="C279" s="60"/>
      <c r="D279" s="61"/>
      <c r="E279" s="112" t="s">
        <v>31</v>
      </c>
      <c r="F279" s="181">
        <v>0</v>
      </c>
      <c r="G279" s="181">
        <v>0</v>
      </c>
      <c r="H279" s="183">
        <v>0</v>
      </c>
      <c r="I279" s="63">
        <v>0</v>
      </c>
      <c r="J279" s="63">
        <v>0</v>
      </c>
    </row>
    <row r="280" spans="2:10" ht="25.5" x14ac:dyDescent="0.25">
      <c r="B280" s="59">
        <v>3212</v>
      </c>
      <c r="C280" s="60"/>
      <c r="D280" s="61"/>
      <c r="E280" s="112" t="s">
        <v>144</v>
      </c>
      <c r="F280" s="181">
        <v>0</v>
      </c>
      <c r="G280" s="181">
        <v>0</v>
      </c>
      <c r="H280" s="183">
        <v>0</v>
      </c>
      <c r="I280" s="63">
        <v>0</v>
      </c>
      <c r="J280" s="63">
        <v>0</v>
      </c>
    </row>
    <row r="281" spans="2:10" ht="25.5" x14ac:dyDescent="0.25">
      <c r="B281" s="59">
        <v>3213</v>
      </c>
      <c r="C281" s="60"/>
      <c r="D281" s="61"/>
      <c r="E281" s="112" t="s">
        <v>145</v>
      </c>
      <c r="F281" s="181">
        <v>0</v>
      </c>
      <c r="G281" s="181">
        <v>0</v>
      </c>
      <c r="H281" s="183">
        <v>0</v>
      </c>
      <c r="I281" s="63">
        <v>0</v>
      </c>
      <c r="J281" s="63">
        <v>0</v>
      </c>
    </row>
    <row r="282" spans="2:10" ht="25.5" x14ac:dyDescent="0.25">
      <c r="B282" s="59">
        <v>3214</v>
      </c>
      <c r="C282" s="60"/>
      <c r="D282" s="61"/>
      <c r="E282" s="112" t="s">
        <v>146</v>
      </c>
      <c r="F282" s="181">
        <v>0</v>
      </c>
      <c r="G282" s="181">
        <v>0</v>
      </c>
      <c r="H282" s="183">
        <v>0</v>
      </c>
      <c r="I282" s="63">
        <v>0</v>
      </c>
      <c r="J282" s="63">
        <v>0</v>
      </c>
    </row>
    <row r="283" spans="2:10" ht="25.5" x14ac:dyDescent="0.25">
      <c r="B283" s="106">
        <v>322</v>
      </c>
      <c r="C283" s="107"/>
      <c r="D283" s="108"/>
      <c r="E283" s="111" t="s">
        <v>102</v>
      </c>
      <c r="F283" s="182">
        <f>F284+F285+F286+F287+F288+F289+F290</f>
        <v>551.53</v>
      </c>
      <c r="G283" s="182">
        <f>G284+G285+G286+G287+G288+G289+G290</f>
        <v>7629.05</v>
      </c>
      <c r="H283" s="210">
        <f>H284+H285+H286+H287+H288+H289+H290</f>
        <v>10104</v>
      </c>
      <c r="I283" s="63">
        <f t="shared" si="50"/>
        <v>1383.2520443130927</v>
      </c>
      <c r="J283" s="63">
        <f t="shared" si="51"/>
        <v>75.50524544734759</v>
      </c>
    </row>
    <row r="284" spans="2:10" ht="25.5" x14ac:dyDescent="0.25">
      <c r="B284" s="59">
        <v>3221</v>
      </c>
      <c r="C284" s="60"/>
      <c r="D284" s="61"/>
      <c r="E284" s="112" t="s">
        <v>147</v>
      </c>
      <c r="F284" s="181">
        <v>292.38</v>
      </c>
      <c r="G284" s="181">
        <v>3395.96</v>
      </c>
      <c r="H284" s="183">
        <v>4088</v>
      </c>
      <c r="I284" s="63">
        <f t="shared" si="50"/>
        <v>1161.4884739038239</v>
      </c>
      <c r="J284" s="63">
        <f t="shared" si="51"/>
        <v>83.071428571428569</v>
      </c>
    </row>
    <row r="285" spans="2:10" x14ac:dyDescent="0.25">
      <c r="B285" s="59">
        <v>3222</v>
      </c>
      <c r="C285" s="60"/>
      <c r="D285" s="61"/>
      <c r="E285" s="112" t="s">
        <v>104</v>
      </c>
      <c r="F285" s="181">
        <v>0</v>
      </c>
      <c r="G285" s="181">
        <v>0</v>
      </c>
      <c r="H285" s="183">
        <v>0</v>
      </c>
      <c r="I285" s="63">
        <v>0</v>
      </c>
      <c r="J285" s="63">
        <v>0</v>
      </c>
    </row>
    <row r="286" spans="2:10" x14ac:dyDescent="0.25">
      <c r="B286" s="59">
        <v>3223</v>
      </c>
      <c r="C286" s="60"/>
      <c r="D286" s="61"/>
      <c r="E286" s="112" t="s">
        <v>148</v>
      </c>
      <c r="F286" s="181">
        <v>0</v>
      </c>
      <c r="G286" s="181">
        <v>0</v>
      </c>
      <c r="H286" s="183">
        <v>0</v>
      </c>
      <c r="I286" s="63">
        <v>0</v>
      </c>
      <c r="J286" s="63">
        <v>0</v>
      </c>
    </row>
    <row r="287" spans="2:10" ht="25.5" x14ac:dyDescent="0.25">
      <c r="B287" s="59">
        <v>3224</v>
      </c>
      <c r="C287" s="60"/>
      <c r="D287" s="61"/>
      <c r="E287" s="112" t="s">
        <v>149</v>
      </c>
      <c r="F287" s="181">
        <v>259.14999999999998</v>
      </c>
      <c r="G287" s="181">
        <v>0</v>
      </c>
      <c r="H287" s="183">
        <v>2062</v>
      </c>
      <c r="I287" s="63">
        <f t="shared" si="50"/>
        <v>0</v>
      </c>
      <c r="J287" s="63">
        <f t="shared" si="51"/>
        <v>0</v>
      </c>
    </row>
    <row r="288" spans="2:10" x14ac:dyDescent="0.25">
      <c r="B288" s="59">
        <v>3225</v>
      </c>
      <c r="C288" s="60"/>
      <c r="D288" s="61"/>
      <c r="E288" s="112" t="s">
        <v>150</v>
      </c>
      <c r="F288" s="181">
        <v>0</v>
      </c>
      <c r="G288" s="181">
        <v>4233.09</v>
      </c>
      <c r="H288" s="183">
        <v>3954</v>
      </c>
      <c r="I288" s="63">
        <v>0</v>
      </c>
      <c r="J288" s="63">
        <f t="shared" si="51"/>
        <v>107.05842185128984</v>
      </c>
    </row>
    <row r="289" spans="2:10" ht="25.5" x14ac:dyDescent="0.25">
      <c r="B289" s="59">
        <v>3226</v>
      </c>
      <c r="C289" s="60"/>
      <c r="D289" s="61"/>
      <c r="E289" s="112" t="s">
        <v>180</v>
      </c>
      <c r="F289" s="181">
        <v>0</v>
      </c>
      <c r="G289" s="181">
        <v>0</v>
      </c>
      <c r="H289" s="183">
        <v>0</v>
      </c>
      <c r="I289" s="63">
        <v>0</v>
      </c>
      <c r="J289" s="63">
        <v>0</v>
      </c>
    </row>
    <row r="290" spans="2:10" ht="25.5" x14ac:dyDescent="0.25">
      <c r="B290" s="59">
        <v>3227</v>
      </c>
      <c r="C290" s="60"/>
      <c r="D290" s="61"/>
      <c r="E290" s="112" t="s">
        <v>151</v>
      </c>
      <c r="F290" s="181">
        <v>0</v>
      </c>
      <c r="G290" s="181">
        <v>0</v>
      </c>
      <c r="H290" s="183">
        <v>0</v>
      </c>
      <c r="I290" s="63">
        <v>0</v>
      </c>
      <c r="J290" s="63">
        <v>0</v>
      </c>
    </row>
    <row r="291" spans="2:10" x14ac:dyDescent="0.25">
      <c r="B291" s="106">
        <v>323</v>
      </c>
      <c r="C291" s="107"/>
      <c r="D291" s="108"/>
      <c r="E291" s="111" t="s">
        <v>108</v>
      </c>
      <c r="F291" s="182">
        <f>F292+F293+F294+F295+F296+F297+F298+F299+F300</f>
        <v>2518.79</v>
      </c>
      <c r="G291" s="182">
        <f>G292+G293+G294+G295+G296+G297+G298+G299+G300</f>
        <v>3472.9</v>
      </c>
      <c r="H291" s="210">
        <f>H292+H293+H294+H295+H296+H297+H298+H299+H300</f>
        <v>2818</v>
      </c>
      <c r="I291" s="63">
        <v>0</v>
      </c>
      <c r="J291" s="63">
        <f t="shared" si="51"/>
        <v>123.23988644428674</v>
      </c>
    </row>
    <row r="292" spans="2:10" ht="25.5" x14ac:dyDescent="0.25">
      <c r="B292" s="59">
        <v>3231</v>
      </c>
      <c r="C292" s="60"/>
      <c r="D292" s="61"/>
      <c r="E292" s="112" t="s">
        <v>152</v>
      </c>
      <c r="F292" s="181">
        <v>0</v>
      </c>
      <c r="G292" s="181">
        <v>0</v>
      </c>
      <c r="H292" s="183">
        <v>0</v>
      </c>
      <c r="I292" s="63">
        <v>0</v>
      </c>
      <c r="J292" s="63">
        <v>0</v>
      </c>
    </row>
    <row r="293" spans="2:10" ht="25.5" x14ac:dyDescent="0.25">
      <c r="B293" s="59">
        <v>3232</v>
      </c>
      <c r="C293" s="60"/>
      <c r="D293" s="61"/>
      <c r="E293" s="112" t="s">
        <v>153</v>
      </c>
      <c r="F293" s="181">
        <v>1323.54</v>
      </c>
      <c r="G293" s="181">
        <v>3472.9</v>
      </c>
      <c r="H293" s="183">
        <v>518</v>
      </c>
      <c r="I293" s="63">
        <f t="shared" si="50"/>
        <v>262.39478973057106</v>
      </c>
      <c r="J293" s="63">
        <f t="shared" si="51"/>
        <v>670.44401544401546</v>
      </c>
    </row>
    <row r="294" spans="2:10" ht="25.5" x14ac:dyDescent="0.25">
      <c r="B294" s="59">
        <v>3233</v>
      </c>
      <c r="C294" s="60"/>
      <c r="D294" s="61"/>
      <c r="E294" s="112" t="s">
        <v>154</v>
      </c>
      <c r="F294" s="181">
        <v>0</v>
      </c>
      <c r="G294" s="181">
        <v>0</v>
      </c>
      <c r="H294" s="183">
        <v>0</v>
      </c>
      <c r="I294" s="63">
        <v>0</v>
      </c>
      <c r="J294" s="63">
        <v>0</v>
      </c>
    </row>
    <row r="295" spans="2:10" x14ac:dyDescent="0.25">
      <c r="B295" s="59">
        <v>3234</v>
      </c>
      <c r="C295" s="60"/>
      <c r="D295" s="61"/>
      <c r="E295" s="112" t="s">
        <v>155</v>
      </c>
      <c r="F295" s="181">
        <v>0</v>
      </c>
      <c r="G295" s="181">
        <v>0</v>
      </c>
      <c r="H295" s="183">
        <v>0</v>
      </c>
      <c r="I295" s="63">
        <v>0</v>
      </c>
      <c r="J295" s="63">
        <v>0</v>
      </c>
    </row>
    <row r="296" spans="2:10" x14ac:dyDescent="0.25">
      <c r="B296" s="59">
        <v>3235</v>
      </c>
      <c r="C296" s="60"/>
      <c r="D296" s="61"/>
      <c r="E296" s="112" t="s">
        <v>156</v>
      </c>
      <c r="F296" s="181">
        <v>0</v>
      </c>
      <c r="G296" s="181">
        <v>0</v>
      </c>
      <c r="H296" s="183">
        <v>0</v>
      </c>
      <c r="I296" s="63">
        <v>0</v>
      </c>
      <c r="J296" s="63">
        <v>0</v>
      </c>
    </row>
    <row r="297" spans="2:10" ht="25.5" x14ac:dyDescent="0.25">
      <c r="B297" s="59">
        <v>3236</v>
      </c>
      <c r="C297" s="60"/>
      <c r="D297" s="61"/>
      <c r="E297" s="112" t="s">
        <v>157</v>
      </c>
      <c r="F297" s="181">
        <v>0</v>
      </c>
      <c r="G297" s="181">
        <v>0</v>
      </c>
      <c r="H297" s="183">
        <v>2300</v>
      </c>
      <c r="I297" s="63">
        <v>0</v>
      </c>
      <c r="J297" s="63">
        <f t="shared" si="51"/>
        <v>0</v>
      </c>
    </row>
    <row r="298" spans="2:10" x14ac:dyDescent="0.25">
      <c r="B298" s="59">
        <v>3237</v>
      </c>
      <c r="C298" s="60"/>
      <c r="D298" s="61"/>
      <c r="E298" s="112" t="s">
        <v>196</v>
      </c>
      <c r="F298" s="181">
        <v>1195.25</v>
      </c>
      <c r="G298" s="181">
        <v>0</v>
      </c>
      <c r="H298" s="183">
        <v>0</v>
      </c>
      <c r="I298" s="63">
        <f t="shared" si="50"/>
        <v>0</v>
      </c>
      <c r="J298" s="63">
        <v>0</v>
      </c>
    </row>
    <row r="299" spans="2:10" x14ac:dyDescent="0.25">
      <c r="B299" s="59">
        <v>3238</v>
      </c>
      <c r="C299" s="60"/>
      <c r="D299" s="61"/>
      <c r="E299" s="112" t="s">
        <v>197</v>
      </c>
      <c r="F299" s="181">
        <v>0</v>
      </c>
      <c r="G299" s="181">
        <v>0</v>
      </c>
      <c r="H299" s="183">
        <v>0</v>
      </c>
      <c r="I299" s="63">
        <v>0</v>
      </c>
      <c r="J299" s="63">
        <v>0</v>
      </c>
    </row>
    <row r="300" spans="2:10" x14ac:dyDescent="0.25">
      <c r="B300" s="59">
        <v>3239</v>
      </c>
      <c r="C300" s="60"/>
      <c r="D300" s="61"/>
      <c r="E300" s="112" t="s">
        <v>158</v>
      </c>
      <c r="F300" s="181">
        <v>0</v>
      </c>
      <c r="G300" s="181">
        <v>0</v>
      </c>
      <c r="H300" s="183"/>
      <c r="I300" s="63">
        <v>0</v>
      </c>
      <c r="J300" s="63">
        <v>0</v>
      </c>
    </row>
    <row r="301" spans="2:10" ht="25.5" x14ac:dyDescent="0.25">
      <c r="B301" s="59">
        <v>324</v>
      </c>
      <c r="C301" s="60"/>
      <c r="D301" s="61"/>
      <c r="E301" s="112" t="s">
        <v>116</v>
      </c>
      <c r="F301" s="181">
        <v>0</v>
      </c>
      <c r="G301" s="181">
        <v>0</v>
      </c>
      <c r="H301" s="183"/>
      <c r="I301" s="63">
        <v>0</v>
      </c>
      <c r="J301" s="63">
        <v>0</v>
      </c>
    </row>
    <row r="302" spans="2:10" ht="25.5" x14ac:dyDescent="0.25">
      <c r="B302" s="106">
        <v>329</v>
      </c>
      <c r="C302" s="107"/>
      <c r="D302" s="108"/>
      <c r="E302" s="111" t="s">
        <v>198</v>
      </c>
      <c r="F302" s="182">
        <f>F303+F304+F305+F306+F307+F308+F309</f>
        <v>0</v>
      </c>
      <c r="G302" s="182">
        <f>G303+G304+G305+G306+G307+G308+G309</f>
        <v>2386.79</v>
      </c>
      <c r="H302" s="210">
        <f>H303+H304+H305+H306+H307+H308+H309</f>
        <v>963</v>
      </c>
      <c r="I302" s="63">
        <v>0</v>
      </c>
      <c r="J302" s="63">
        <f t="shared" si="51"/>
        <v>247.84942886812047</v>
      </c>
    </row>
    <row r="303" spans="2:10" ht="38.25" x14ac:dyDescent="0.25">
      <c r="B303" s="59">
        <v>3291</v>
      </c>
      <c r="C303" s="60"/>
      <c r="D303" s="61"/>
      <c r="E303" s="112" t="s">
        <v>199</v>
      </c>
      <c r="F303" s="181">
        <v>0</v>
      </c>
      <c r="G303" s="181">
        <v>0</v>
      </c>
      <c r="H303" s="183">
        <v>0</v>
      </c>
      <c r="I303" s="63">
        <v>0</v>
      </c>
      <c r="J303" s="63">
        <v>0</v>
      </c>
    </row>
    <row r="304" spans="2:10" x14ac:dyDescent="0.25">
      <c r="B304" s="59">
        <v>3292</v>
      </c>
      <c r="C304" s="60"/>
      <c r="D304" s="61"/>
      <c r="E304" s="112" t="s">
        <v>200</v>
      </c>
      <c r="F304" s="181">
        <v>0</v>
      </c>
      <c r="G304" s="181">
        <v>0</v>
      </c>
      <c r="H304" s="183">
        <v>0</v>
      </c>
      <c r="I304" s="63">
        <v>0</v>
      </c>
      <c r="J304" s="63">
        <v>0</v>
      </c>
    </row>
    <row r="305" spans="2:10" x14ac:dyDescent="0.25">
      <c r="B305" s="59">
        <v>3293</v>
      </c>
      <c r="C305" s="60"/>
      <c r="D305" s="61"/>
      <c r="E305" s="112" t="s">
        <v>201</v>
      </c>
      <c r="F305" s="181">
        <v>0</v>
      </c>
      <c r="G305" s="181">
        <v>0</v>
      </c>
      <c r="H305" s="183">
        <v>0</v>
      </c>
      <c r="I305" s="63">
        <v>0</v>
      </c>
      <c r="J305" s="63">
        <v>0</v>
      </c>
    </row>
    <row r="306" spans="2:10" x14ac:dyDescent="0.25">
      <c r="B306" s="59">
        <v>3294</v>
      </c>
      <c r="C306" s="60"/>
      <c r="D306" s="61"/>
      <c r="E306" s="112" t="s">
        <v>202</v>
      </c>
      <c r="F306" s="181">
        <v>0</v>
      </c>
      <c r="G306" s="181">
        <v>0</v>
      </c>
      <c r="H306" s="183">
        <v>53</v>
      </c>
      <c r="I306" s="63">
        <v>0</v>
      </c>
      <c r="J306" s="63">
        <f t="shared" si="51"/>
        <v>0</v>
      </c>
    </row>
    <row r="307" spans="2:10" x14ac:dyDescent="0.25">
      <c r="B307" s="59">
        <v>3295</v>
      </c>
      <c r="C307" s="60"/>
      <c r="D307" s="61"/>
      <c r="E307" s="112" t="s">
        <v>186</v>
      </c>
      <c r="F307" s="181">
        <v>0</v>
      </c>
      <c r="G307" s="181">
        <v>0</v>
      </c>
      <c r="H307" s="183">
        <v>0</v>
      </c>
      <c r="I307" s="63">
        <v>0</v>
      </c>
      <c r="J307" s="63">
        <v>0</v>
      </c>
    </row>
    <row r="308" spans="2:10" x14ac:dyDescent="0.25">
      <c r="B308" s="59">
        <v>3296</v>
      </c>
      <c r="C308" s="60"/>
      <c r="D308" s="61"/>
      <c r="E308" s="112" t="s">
        <v>203</v>
      </c>
      <c r="F308" s="181">
        <v>0</v>
      </c>
      <c r="G308" s="181">
        <v>0</v>
      </c>
      <c r="H308" s="183">
        <v>0</v>
      </c>
      <c r="I308" s="63">
        <v>0</v>
      </c>
      <c r="J308" s="63">
        <v>0</v>
      </c>
    </row>
    <row r="309" spans="2:10" ht="25.5" x14ac:dyDescent="0.25">
      <c r="B309" s="59">
        <v>3299</v>
      </c>
      <c r="C309" s="60"/>
      <c r="D309" s="61"/>
      <c r="E309" s="112" t="s">
        <v>117</v>
      </c>
      <c r="F309" s="181">
        <v>0</v>
      </c>
      <c r="G309" s="181">
        <v>2386.79</v>
      </c>
      <c r="H309" s="183">
        <v>910</v>
      </c>
      <c r="I309" s="63">
        <v>0</v>
      </c>
      <c r="J309" s="63">
        <f t="shared" si="51"/>
        <v>262.28461538461534</v>
      </c>
    </row>
    <row r="310" spans="2:10" x14ac:dyDescent="0.25">
      <c r="B310" s="205">
        <v>4</v>
      </c>
      <c r="C310" s="206"/>
      <c r="D310" s="207"/>
      <c r="E310" s="208" t="s">
        <v>242</v>
      </c>
      <c r="F310" s="182">
        <f t="shared" ref="F310" si="52">F311+F313</f>
        <v>0</v>
      </c>
      <c r="G310" s="182">
        <f t="shared" ref="G310:H310" si="53">G311+G313</f>
        <v>3897.1800000000003</v>
      </c>
      <c r="H310" s="182">
        <f t="shared" si="53"/>
        <v>2352</v>
      </c>
      <c r="I310" s="63">
        <v>0</v>
      </c>
      <c r="J310" s="63">
        <f t="shared" si="51"/>
        <v>165.69642857142858</v>
      </c>
    </row>
    <row r="311" spans="2:10" x14ac:dyDescent="0.25">
      <c r="B311" s="205">
        <v>421</v>
      </c>
      <c r="C311" s="206"/>
      <c r="D311" s="207"/>
      <c r="E311" s="208" t="s">
        <v>245</v>
      </c>
      <c r="F311" s="182">
        <f t="shared" ref="F311:H311" si="54">F312</f>
        <v>0</v>
      </c>
      <c r="G311" s="182">
        <f t="shared" si="54"/>
        <v>1600.03</v>
      </c>
      <c r="H311" s="182">
        <f t="shared" si="54"/>
        <v>1600</v>
      </c>
      <c r="I311" s="63">
        <v>0</v>
      </c>
      <c r="J311" s="63">
        <f t="shared" si="51"/>
        <v>100.001875</v>
      </c>
    </row>
    <row r="312" spans="2:10" x14ac:dyDescent="0.25">
      <c r="B312" s="59">
        <v>4212</v>
      </c>
      <c r="C312" s="60"/>
      <c r="D312" s="61"/>
      <c r="E312" s="209" t="s">
        <v>239</v>
      </c>
      <c r="F312" s="181">
        <v>0</v>
      </c>
      <c r="G312" s="181">
        <v>1600.03</v>
      </c>
      <c r="H312" s="183">
        <v>1600</v>
      </c>
      <c r="I312" s="63">
        <v>0</v>
      </c>
      <c r="J312" s="63">
        <f t="shared" si="51"/>
        <v>100.001875</v>
      </c>
    </row>
    <row r="313" spans="2:10" x14ac:dyDescent="0.25">
      <c r="B313" s="205">
        <v>422</v>
      </c>
      <c r="C313" s="206"/>
      <c r="D313" s="207"/>
      <c r="E313" s="208" t="s">
        <v>187</v>
      </c>
      <c r="F313" s="182">
        <f t="shared" ref="F313:H313" si="55">F314</f>
        <v>0</v>
      </c>
      <c r="G313" s="182">
        <f t="shared" si="55"/>
        <v>2297.15</v>
      </c>
      <c r="H313" s="182">
        <f t="shared" si="55"/>
        <v>752</v>
      </c>
      <c r="I313" s="63">
        <v>0</v>
      </c>
      <c r="J313" s="63">
        <f t="shared" si="51"/>
        <v>305.47207446808511</v>
      </c>
    </row>
    <row r="314" spans="2:10" x14ac:dyDescent="0.25">
      <c r="B314" s="59">
        <v>4221</v>
      </c>
      <c r="C314" s="60"/>
      <c r="D314" s="61"/>
      <c r="E314" s="209" t="s">
        <v>246</v>
      </c>
      <c r="F314" s="181">
        <v>0</v>
      </c>
      <c r="G314" s="181">
        <v>2297.15</v>
      </c>
      <c r="H314" s="183">
        <v>752</v>
      </c>
      <c r="I314" s="63">
        <v>0</v>
      </c>
      <c r="J314" s="63">
        <f t="shared" si="51"/>
        <v>305.47207446808511</v>
      </c>
    </row>
    <row r="315" spans="2:10" x14ac:dyDescent="0.25">
      <c r="B315" s="74"/>
      <c r="C315" s="75"/>
      <c r="D315" s="76"/>
      <c r="E315" s="109" t="s">
        <v>165</v>
      </c>
      <c r="F315" s="214">
        <f>F283+F291+F302</f>
        <v>3070.3199999999997</v>
      </c>
      <c r="G315" s="214">
        <f>G276+G310</f>
        <v>17385.920000000002</v>
      </c>
      <c r="H315" s="237">
        <f>H310+H276</f>
        <v>16237</v>
      </c>
      <c r="I315" s="63">
        <f t="shared" si="50"/>
        <v>566.25758878553393</v>
      </c>
      <c r="J315" s="63">
        <f t="shared" si="51"/>
        <v>107.07593767321551</v>
      </c>
    </row>
    <row r="316" spans="2:10" x14ac:dyDescent="0.25">
      <c r="B316" s="59"/>
      <c r="C316" s="60"/>
      <c r="D316" s="61"/>
      <c r="E316" s="112"/>
      <c r="F316" s="52"/>
      <c r="G316" s="52"/>
      <c r="H316" s="62"/>
      <c r="I316" s="50"/>
      <c r="J316" s="50"/>
    </row>
    <row r="317" spans="2:10" ht="30" customHeight="1" x14ac:dyDescent="0.25">
      <c r="B317" s="124"/>
      <c r="C317" s="125"/>
      <c r="D317" s="126"/>
      <c r="E317" s="127" t="s">
        <v>209</v>
      </c>
      <c r="F317" s="128">
        <f>F315+F271+F243+F208+F200+F150+F132+F116+F102+F86+F64+F41</f>
        <v>569252.58000000007</v>
      </c>
      <c r="G317" s="128">
        <f>G315+G271+G243+G208+G200+G150+G132+G116+G102+G86+G64+G41</f>
        <v>713297.65999999992</v>
      </c>
      <c r="H317" s="128">
        <f>H315+H271+H243+H208+H200+H150+H132+H116+H102+H86+H64+H41</f>
        <v>764104</v>
      </c>
      <c r="I317" s="152">
        <f>(G317/F317)*100</f>
        <v>125.30424719375006</v>
      </c>
      <c r="J317" s="152">
        <f>(G317/H317)*100</f>
        <v>93.350860615832389</v>
      </c>
    </row>
    <row r="318" spans="2:10" x14ac:dyDescent="0.25">
      <c r="B318" s="59"/>
      <c r="C318" s="60"/>
      <c r="D318" s="61"/>
      <c r="E318" s="112"/>
      <c r="F318" s="52"/>
      <c r="G318" s="52"/>
      <c r="H318" s="62"/>
      <c r="I318" s="50"/>
      <c r="J318" s="50"/>
    </row>
    <row r="319" spans="2:10" x14ac:dyDescent="0.25">
      <c r="B319" s="106"/>
      <c r="C319" s="107"/>
      <c r="D319" s="108"/>
      <c r="E319" s="111"/>
      <c r="F319" s="52"/>
      <c r="G319" s="52"/>
      <c r="H319" s="62"/>
      <c r="I319" s="50"/>
      <c r="J319" s="50"/>
    </row>
    <row r="320" spans="2:10" x14ac:dyDescent="0.25">
      <c r="B320" s="106"/>
      <c r="C320" s="107"/>
      <c r="D320" s="108"/>
      <c r="E320" s="111"/>
      <c r="F320" s="52"/>
      <c r="G320" s="52"/>
      <c r="H320" s="62"/>
      <c r="I320" s="50"/>
      <c r="J320" s="50"/>
    </row>
    <row r="321" spans="2:10" x14ac:dyDescent="0.25">
      <c r="B321" s="59"/>
      <c r="C321" s="60"/>
      <c r="D321" s="61"/>
      <c r="E321" s="112"/>
      <c r="F321" s="52"/>
      <c r="G321" s="52"/>
      <c r="H321" s="62"/>
      <c r="I321" s="50"/>
      <c r="J321" s="50"/>
    </row>
    <row r="322" spans="2:10" x14ac:dyDescent="0.25">
      <c r="B322" s="59"/>
      <c r="C322" s="60"/>
      <c r="D322" s="61"/>
      <c r="E322" s="112"/>
      <c r="F322" s="52"/>
      <c r="G322" s="52"/>
      <c r="H322" s="62"/>
      <c r="I322" s="50"/>
      <c r="J322" s="50"/>
    </row>
    <row r="323" spans="2:10" x14ac:dyDescent="0.25">
      <c r="B323" s="59"/>
      <c r="C323" s="60"/>
      <c r="D323" s="61"/>
      <c r="E323" s="112"/>
      <c r="F323" s="52"/>
      <c r="G323" s="52"/>
      <c r="H323" s="62"/>
      <c r="I323" s="50"/>
      <c r="J323" s="50"/>
    </row>
    <row r="324" spans="2:10" x14ac:dyDescent="0.25">
      <c r="B324" s="59"/>
      <c r="C324" s="60"/>
      <c r="D324" s="61"/>
      <c r="E324" s="112"/>
      <c r="F324" s="52"/>
      <c r="G324" s="52"/>
      <c r="H324" s="62"/>
      <c r="I324" s="50"/>
      <c r="J324" s="50"/>
    </row>
    <row r="325" spans="2:10" x14ac:dyDescent="0.25">
      <c r="B325" s="59"/>
      <c r="C325" s="60"/>
      <c r="D325" s="61"/>
      <c r="E325" s="112"/>
      <c r="F325" s="52"/>
      <c r="G325" s="52"/>
      <c r="H325" s="62"/>
      <c r="I325" s="50"/>
      <c r="J325" s="50"/>
    </row>
    <row r="326" spans="2:10" x14ac:dyDescent="0.25">
      <c r="B326" s="59"/>
      <c r="C326" s="60"/>
      <c r="D326" s="61"/>
      <c r="E326" s="112"/>
      <c r="F326" s="52"/>
      <c r="G326" s="52"/>
      <c r="H326" s="62"/>
      <c r="I326" s="50"/>
      <c r="J326" s="50"/>
    </row>
    <row r="327" spans="2:10" x14ac:dyDescent="0.25">
      <c r="B327" s="59"/>
      <c r="C327" s="60"/>
      <c r="D327" s="61"/>
      <c r="E327" s="112"/>
      <c r="F327" s="52"/>
      <c r="G327" s="52"/>
      <c r="H327" s="62"/>
      <c r="I327" s="50"/>
      <c r="J327" s="50"/>
    </row>
    <row r="328" spans="2:10" x14ac:dyDescent="0.25">
      <c r="B328" s="59"/>
      <c r="C328" s="60"/>
      <c r="D328" s="61"/>
      <c r="E328" s="112"/>
      <c r="F328" s="52"/>
      <c r="G328" s="52"/>
      <c r="H328" s="62"/>
      <c r="I328" s="50"/>
      <c r="J328" s="50"/>
    </row>
    <row r="329" spans="2:10" x14ac:dyDescent="0.25">
      <c r="B329" s="59"/>
      <c r="C329" s="60"/>
      <c r="D329" s="61"/>
      <c r="E329" s="112"/>
      <c r="F329" s="52"/>
      <c r="G329" s="52"/>
      <c r="H329" s="62"/>
      <c r="I329" s="50"/>
      <c r="J329" s="50"/>
    </row>
    <row r="330" spans="2:10" x14ac:dyDescent="0.25">
      <c r="B330" s="59"/>
      <c r="C330" s="60"/>
      <c r="D330" s="61"/>
      <c r="E330" s="112"/>
      <c r="F330" s="52"/>
      <c r="G330" s="52"/>
      <c r="H330" s="62"/>
      <c r="I330" s="50"/>
      <c r="J330" s="50"/>
    </row>
    <row r="331" spans="2:10" x14ac:dyDescent="0.25">
      <c r="B331" s="59"/>
      <c r="C331" s="60"/>
      <c r="D331" s="61"/>
      <c r="E331" s="112"/>
      <c r="F331" s="52"/>
      <c r="G331" s="52"/>
      <c r="H331" s="62"/>
      <c r="I331" s="50"/>
      <c r="J331" s="50"/>
    </row>
    <row r="332" spans="2:10" x14ac:dyDescent="0.25">
      <c r="B332" s="59"/>
      <c r="C332" s="60"/>
      <c r="D332" s="61"/>
      <c r="E332" s="112"/>
      <c r="F332" s="52"/>
      <c r="G332" s="52"/>
      <c r="H332" s="62"/>
      <c r="I332" s="50"/>
      <c r="J332" s="50"/>
    </row>
    <row r="333" spans="2:10" x14ac:dyDescent="0.25">
      <c r="B333" s="59"/>
      <c r="C333" s="60"/>
      <c r="D333" s="61"/>
      <c r="E333" s="112"/>
      <c r="F333" s="52"/>
      <c r="G333" s="52"/>
      <c r="H333" s="62"/>
      <c r="I333" s="50"/>
      <c r="J333" s="50"/>
    </row>
    <row r="334" spans="2:10" x14ac:dyDescent="0.25">
      <c r="B334" s="59"/>
      <c r="C334" s="60"/>
      <c r="D334" s="61"/>
      <c r="E334" s="112"/>
      <c r="F334" s="52"/>
      <c r="G334" s="52"/>
      <c r="H334" s="62"/>
      <c r="I334" s="50"/>
      <c r="J334" s="50"/>
    </row>
    <row r="335" spans="2:10" x14ac:dyDescent="0.25">
      <c r="B335" s="59"/>
      <c r="C335" s="60"/>
      <c r="D335" s="61"/>
      <c r="E335" s="112"/>
      <c r="F335" s="52"/>
      <c r="G335" s="52"/>
      <c r="H335" s="62"/>
      <c r="I335" s="50"/>
      <c r="J335" s="50"/>
    </row>
    <row r="336" spans="2:10" x14ac:dyDescent="0.25">
      <c r="B336" s="59"/>
      <c r="C336" s="60"/>
      <c r="D336" s="61"/>
      <c r="E336" s="112"/>
      <c r="F336" s="52"/>
      <c r="G336" s="52"/>
      <c r="H336" s="62"/>
      <c r="I336" s="50"/>
      <c r="J336" s="50"/>
    </row>
    <row r="337" spans="2:10" x14ac:dyDescent="0.25">
      <c r="B337" s="59"/>
      <c r="C337" s="60"/>
      <c r="D337" s="61"/>
      <c r="E337" s="112"/>
      <c r="F337" s="52"/>
      <c r="G337" s="52"/>
      <c r="H337" s="62"/>
      <c r="I337" s="50"/>
      <c r="J337" s="50"/>
    </row>
    <row r="338" spans="2:10" x14ac:dyDescent="0.25">
      <c r="B338" s="59"/>
      <c r="C338" s="60"/>
      <c r="D338" s="61"/>
      <c r="E338" s="112"/>
      <c r="F338" s="52"/>
      <c r="G338" s="52"/>
      <c r="H338" s="62"/>
      <c r="I338" s="50"/>
      <c r="J338" s="50"/>
    </row>
    <row r="339" spans="2:10" x14ac:dyDescent="0.25">
      <c r="B339" s="59"/>
      <c r="C339" s="60"/>
      <c r="D339" s="61"/>
      <c r="E339" s="112"/>
      <c r="F339" s="52"/>
      <c r="G339" s="52"/>
      <c r="H339" s="62"/>
      <c r="I339" s="50"/>
      <c r="J339" s="50"/>
    </row>
    <row r="340" spans="2:10" x14ac:dyDescent="0.25">
      <c r="B340" s="59"/>
      <c r="C340" s="60"/>
      <c r="D340" s="61"/>
      <c r="E340" s="112"/>
      <c r="F340" s="52"/>
      <c r="G340" s="52"/>
      <c r="H340" s="62"/>
      <c r="I340" s="50"/>
      <c r="J340" s="50"/>
    </row>
    <row r="341" spans="2:10" x14ac:dyDescent="0.25">
      <c r="B341" s="59"/>
      <c r="C341" s="60"/>
      <c r="D341" s="61"/>
      <c r="E341" s="112"/>
      <c r="F341" s="52"/>
      <c r="G341" s="52"/>
      <c r="H341" s="62"/>
      <c r="I341" s="50"/>
      <c r="J341" s="50"/>
    </row>
    <row r="342" spans="2:10" x14ac:dyDescent="0.25">
      <c r="B342" s="59"/>
      <c r="C342" s="60"/>
      <c r="D342" s="61"/>
      <c r="E342" s="112"/>
      <c r="F342" s="52"/>
      <c r="G342" s="52"/>
      <c r="H342" s="62"/>
      <c r="I342" s="50"/>
      <c r="J342" s="50"/>
    </row>
    <row r="343" spans="2:10" x14ac:dyDescent="0.25">
      <c r="B343" s="59"/>
      <c r="C343" s="60"/>
      <c r="D343" s="61"/>
      <c r="E343" s="112"/>
      <c r="F343" s="52"/>
      <c r="G343" s="52"/>
      <c r="H343" s="62"/>
      <c r="I343" s="50"/>
      <c r="J343" s="50"/>
    </row>
    <row r="344" spans="2:10" x14ac:dyDescent="0.25">
      <c r="B344" s="59"/>
      <c r="C344" s="60"/>
      <c r="D344" s="61"/>
      <c r="E344" s="112"/>
      <c r="F344" s="52"/>
      <c r="G344" s="52"/>
      <c r="H344" s="62"/>
      <c r="I344" s="50"/>
      <c r="J344" s="50"/>
    </row>
    <row r="345" spans="2:10" x14ac:dyDescent="0.25">
      <c r="B345" s="59"/>
      <c r="C345" s="60"/>
      <c r="D345" s="61"/>
      <c r="E345" s="112"/>
      <c r="F345" s="52"/>
      <c r="G345" s="52"/>
      <c r="H345" s="62"/>
      <c r="I345" s="50"/>
      <c r="J345" s="50"/>
    </row>
    <row r="346" spans="2:10" x14ac:dyDescent="0.25">
      <c r="B346" s="59"/>
      <c r="C346" s="60"/>
      <c r="D346" s="61"/>
      <c r="E346" s="112"/>
      <c r="F346" s="52"/>
      <c r="G346" s="52"/>
      <c r="H346" s="62"/>
      <c r="I346" s="50"/>
      <c r="J346" s="50"/>
    </row>
    <row r="347" spans="2:10" x14ac:dyDescent="0.25">
      <c r="B347" s="59"/>
      <c r="C347" s="60"/>
      <c r="D347" s="61"/>
      <c r="E347" s="112"/>
      <c r="F347" s="52"/>
      <c r="G347" s="52"/>
      <c r="H347" s="62"/>
      <c r="I347" s="50"/>
      <c r="J347" s="50"/>
    </row>
    <row r="348" spans="2:10" x14ac:dyDescent="0.25">
      <c r="B348" s="59"/>
      <c r="C348" s="60"/>
      <c r="D348" s="61"/>
      <c r="E348" s="112"/>
      <c r="F348" s="52"/>
      <c r="G348" s="52"/>
      <c r="H348" s="62"/>
      <c r="I348" s="50"/>
      <c r="J348" s="50"/>
    </row>
    <row r="349" spans="2:10" x14ac:dyDescent="0.25">
      <c r="B349" s="59"/>
      <c r="C349" s="60"/>
      <c r="D349" s="61"/>
      <c r="E349" s="112"/>
      <c r="F349" s="52"/>
      <c r="G349" s="52"/>
      <c r="H349" s="62"/>
      <c r="I349" s="50"/>
      <c r="J349" s="50"/>
    </row>
    <row r="350" spans="2:10" x14ac:dyDescent="0.25">
      <c r="B350" s="59"/>
      <c r="C350" s="60"/>
      <c r="D350" s="61"/>
      <c r="E350" s="112"/>
      <c r="F350" s="52"/>
      <c r="G350" s="52"/>
      <c r="H350" s="62"/>
      <c r="I350" s="50"/>
      <c r="J350" s="50"/>
    </row>
    <row r="351" spans="2:10" x14ac:dyDescent="0.25">
      <c r="B351" s="59"/>
      <c r="C351" s="60"/>
      <c r="D351" s="61"/>
      <c r="E351" s="112"/>
      <c r="F351" s="52"/>
      <c r="G351" s="52"/>
      <c r="H351" s="62"/>
      <c r="I351" s="50"/>
      <c r="J351" s="50"/>
    </row>
    <row r="352" spans="2:10" x14ac:dyDescent="0.25">
      <c r="B352" s="59"/>
      <c r="C352" s="60"/>
      <c r="D352" s="61"/>
      <c r="E352" s="112"/>
      <c r="F352" s="52"/>
      <c r="G352" s="52"/>
      <c r="H352" s="62"/>
      <c r="I352" s="50"/>
      <c r="J352" s="50"/>
    </row>
    <row r="353" spans="2:10" x14ac:dyDescent="0.25">
      <c r="B353" s="59"/>
      <c r="C353" s="60"/>
      <c r="D353" s="61"/>
      <c r="E353" s="112"/>
      <c r="F353" s="52"/>
      <c r="G353" s="52"/>
      <c r="H353" s="62"/>
      <c r="I353" s="50"/>
      <c r="J353" s="50"/>
    </row>
    <row r="354" spans="2:10" x14ac:dyDescent="0.25">
      <c r="B354" s="59"/>
      <c r="C354" s="60"/>
      <c r="D354" s="61"/>
      <c r="E354" s="112"/>
      <c r="F354" s="52"/>
      <c r="G354" s="52"/>
      <c r="H354" s="62"/>
      <c r="I354" s="50"/>
      <c r="J354" s="50"/>
    </row>
    <row r="355" spans="2:10" x14ac:dyDescent="0.25">
      <c r="B355" s="59"/>
      <c r="C355" s="60"/>
      <c r="D355" s="61"/>
      <c r="E355" s="112"/>
      <c r="F355" s="52"/>
      <c r="G355" s="52"/>
      <c r="H355" s="62"/>
      <c r="I355" s="50"/>
      <c r="J355" s="50"/>
    </row>
    <row r="356" spans="2:10" x14ac:dyDescent="0.25">
      <c r="B356" s="59"/>
      <c r="C356" s="60"/>
      <c r="D356" s="61"/>
      <c r="E356" s="112"/>
      <c r="F356" s="52"/>
      <c r="G356" s="52"/>
      <c r="H356" s="62"/>
      <c r="I356" s="50"/>
      <c r="J356" s="50"/>
    </row>
    <row r="357" spans="2:10" x14ac:dyDescent="0.25">
      <c r="B357" s="59"/>
      <c r="C357" s="60"/>
      <c r="D357" s="61"/>
      <c r="E357" s="112"/>
      <c r="F357" s="52"/>
      <c r="G357" s="52"/>
      <c r="H357" s="62"/>
      <c r="I357" s="50"/>
      <c r="J357" s="50"/>
    </row>
    <row r="358" spans="2:10" x14ac:dyDescent="0.25">
      <c r="B358" s="59"/>
      <c r="C358" s="60"/>
      <c r="D358" s="61"/>
      <c r="E358" s="112"/>
      <c r="F358" s="52"/>
      <c r="G358" s="52"/>
      <c r="H358" s="62"/>
      <c r="I358" s="50"/>
      <c r="J358" s="50"/>
    </row>
    <row r="359" spans="2:10" x14ac:dyDescent="0.25">
      <c r="B359" s="59"/>
      <c r="C359" s="60"/>
      <c r="D359" s="61"/>
      <c r="E359" s="112"/>
      <c r="F359" s="52"/>
      <c r="G359" s="52"/>
      <c r="H359" s="62"/>
      <c r="I359" s="50"/>
      <c r="J359" s="50"/>
    </row>
    <row r="360" spans="2:10" x14ac:dyDescent="0.25">
      <c r="B360" s="59"/>
      <c r="C360" s="60"/>
      <c r="D360" s="61"/>
      <c r="E360" s="112"/>
      <c r="F360" s="52"/>
      <c r="G360" s="52"/>
      <c r="H360" s="62"/>
      <c r="I360" s="50"/>
      <c r="J360" s="50"/>
    </row>
    <row r="361" spans="2:10" x14ac:dyDescent="0.25">
      <c r="B361" s="59"/>
      <c r="C361" s="60"/>
      <c r="D361" s="61"/>
      <c r="E361" s="112"/>
      <c r="F361" s="52"/>
      <c r="G361" s="52"/>
      <c r="H361" s="62"/>
      <c r="I361" s="50"/>
      <c r="J361" s="50"/>
    </row>
    <row r="362" spans="2:10" x14ac:dyDescent="0.25">
      <c r="B362" s="59"/>
      <c r="C362" s="60"/>
      <c r="D362" s="61"/>
      <c r="E362" s="112"/>
      <c r="F362" s="52"/>
      <c r="G362" s="52"/>
      <c r="H362" s="62"/>
      <c r="I362" s="50"/>
      <c r="J362" s="50"/>
    </row>
    <row r="363" spans="2:10" x14ac:dyDescent="0.25">
      <c r="B363" s="59"/>
      <c r="C363" s="60"/>
      <c r="D363" s="61"/>
      <c r="E363" s="112"/>
      <c r="F363" s="52"/>
      <c r="G363" s="52"/>
      <c r="H363" s="62"/>
      <c r="I363" s="50"/>
      <c r="J363" s="50"/>
    </row>
    <row r="364" spans="2:10" x14ac:dyDescent="0.25">
      <c r="B364" s="59"/>
      <c r="C364" s="60"/>
      <c r="D364" s="61"/>
      <c r="E364" s="112"/>
      <c r="F364" s="52"/>
      <c r="G364" s="52"/>
      <c r="H364" s="62"/>
      <c r="I364" s="50"/>
      <c r="J364" s="50"/>
    </row>
    <row r="365" spans="2:10" x14ac:dyDescent="0.25">
      <c r="B365" s="59"/>
      <c r="C365" s="60"/>
      <c r="D365" s="61"/>
      <c r="E365" s="112"/>
      <c r="F365" s="52"/>
      <c r="G365" s="52"/>
      <c r="H365" s="62"/>
      <c r="I365" s="50"/>
      <c r="J365" s="50"/>
    </row>
    <row r="366" spans="2:10" x14ac:dyDescent="0.25">
      <c r="B366" s="59"/>
      <c r="C366" s="60"/>
      <c r="D366" s="61"/>
      <c r="E366" s="112"/>
      <c r="F366" s="52"/>
      <c r="G366" s="52"/>
      <c r="H366" s="62"/>
      <c r="I366" s="50"/>
      <c r="J366" s="50"/>
    </row>
    <row r="367" spans="2:10" x14ac:dyDescent="0.25">
      <c r="B367" s="59"/>
      <c r="C367" s="60"/>
      <c r="D367" s="61"/>
      <c r="E367" s="112"/>
      <c r="F367" s="52"/>
      <c r="G367" s="52"/>
      <c r="H367" s="62"/>
      <c r="I367" s="50"/>
      <c r="J367" s="50"/>
    </row>
    <row r="368" spans="2:10" x14ac:dyDescent="0.25">
      <c r="B368" s="59"/>
      <c r="C368" s="60"/>
      <c r="D368" s="61"/>
      <c r="E368" s="112"/>
      <c r="F368" s="52"/>
      <c r="G368" s="52"/>
      <c r="H368" s="62"/>
      <c r="I368" s="50"/>
      <c r="J368" s="50"/>
    </row>
    <row r="369" spans="2:10" x14ac:dyDescent="0.25">
      <c r="B369" s="59"/>
      <c r="C369" s="60"/>
      <c r="D369" s="61"/>
      <c r="E369" s="112"/>
      <c r="F369" s="52"/>
      <c r="G369" s="52"/>
      <c r="H369" s="62"/>
      <c r="I369" s="50"/>
      <c r="J369" s="50"/>
    </row>
    <row r="370" spans="2:10" x14ac:dyDescent="0.25">
      <c r="B370" s="59"/>
      <c r="C370" s="60"/>
      <c r="D370" s="61"/>
      <c r="E370" s="112"/>
      <c r="F370" s="52"/>
      <c r="G370" s="52"/>
      <c r="H370" s="62"/>
      <c r="I370" s="50"/>
      <c r="J370" s="50"/>
    </row>
    <row r="371" spans="2:10" x14ac:dyDescent="0.25">
      <c r="B371" s="59"/>
      <c r="C371" s="60"/>
      <c r="D371" s="61"/>
      <c r="E371" s="112"/>
      <c r="F371" s="52"/>
      <c r="G371" s="52"/>
      <c r="H371" s="62"/>
      <c r="I371" s="50"/>
      <c r="J371" s="50"/>
    </row>
    <row r="372" spans="2:10" x14ac:dyDescent="0.25">
      <c r="B372" s="59"/>
      <c r="C372" s="60"/>
      <c r="D372" s="61"/>
      <c r="E372" s="112"/>
      <c r="F372" s="52"/>
      <c r="G372" s="52"/>
      <c r="H372" s="62"/>
      <c r="I372" s="50"/>
      <c r="J372" s="50"/>
    </row>
    <row r="373" spans="2:10" x14ac:dyDescent="0.25">
      <c r="B373" s="59"/>
      <c r="C373" s="60"/>
      <c r="D373" s="61"/>
      <c r="E373" s="112"/>
      <c r="F373" s="52"/>
      <c r="G373" s="52"/>
      <c r="H373" s="62"/>
      <c r="I373" s="50"/>
      <c r="J373" s="50"/>
    </row>
    <row r="374" spans="2:10" x14ac:dyDescent="0.25">
      <c r="B374" s="59"/>
      <c r="C374" s="60"/>
      <c r="D374" s="61"/>
      <c r="E374" s="112"/>
      <c r="F374" s="52"/>
      <c r="G374" s="52"/>
      <c r="H374" s="62"/>
      <c r="I374" s="50"/>
      <c r="J374" s="50"/>
    </row>
    <row r="375" spans="2:10" x14ac:dyDescent="0.25">
      <c r="B375" s="59"/>
      <c r="C375" s="60"/>
      <c r="D375" s="61"/>
      <c r="E375" s="112"/>
      <c r="F375" s="52"/>
      <c r="G375" s="52"/>
      <c r="H375" s="62"/>
      <c r="I375" s="50"/>
      <c r="J375" s="50"/>
    </row>
    <row r="376" spans="2:10" x14ac:dyDescent="0.25">
      <c r="B376" s="59"/>
      <c r="C376" s="60"/>
      <c r="D376" s="61"/>
      <c r="E376" s="112"/>
      <c r="F376" s="52"/>
      <c r="G376" s="52"/>
      <c r="H376" s="62"/>
      <c r="I376" s="50"/>
      <c r="J376" s="50"/>
    </row>
    <row r="377" spans="2:10" x14ac:dyDescent="0.25">
      <c r="B377" s="59"/>
      <c r="C377" s="60"/>
      <c r="D377" s="61"/>
      <c r="E377" s="112"/>
      <c r="F377" s="52"/>
      <c r="G377" s="52"/>
      <c r="H377" s="62"/>
      <c r="I377" s="50"/>
      <c r="J377" s="50"/>
    </row>
    <row r="378" spans="2:10" x14ac:dyDescent="0.25">
      <c r="B378" s="59"/>
      <c r="C378" s="60"/>
      <c r="D378" s="61"/>
      <c r="E378" s="112"/>
      <c r="F378" s="52"/>
      <c r="G378" s="52"/>
      <c r="H378" s="62"/>
      <c r="I378" s="50"/>
      <c r="J378" s="50"/>
    </row>
    <row r="379" spans="2:10" x14ac:dyDescent="0.25">
      <c r="B379" s="59"/>
      <c r="C379" s="60"/>
      <c r="D379" s="61"/>
      <c r="E379" s="112"/>
      <c r="F379" s="52"/>
      <c r="G379" s="52"/>
      <c r="H379" s="62"/>
      <c r="I379" s="50"/>
      <c r="J379" s="50"/>
    </row>
    <row r="380" spans="2:10" x14ac:dyDescent="0.25">
      <c r="B380" s="59"/>
      <c r="C380" s="60"/>
      <c r="D380" s="61"/>
      <c r="E380" s="112"/>
      <c r="F380" s="52"/>
      <c r="G380" s="52"/>
      <c r="H380" s="62"/>
      <c r="I380" s="50"/>
      <c r="J380" s="50"/>
    </row>
    <row r="381" spans="2:10" x14ac:dyDescent="0.25">
      <c r="B381" s="59"/>
      <c r="C381" s="60"/>
      <c r="D381" s="61"/>
      <c r="E381" s="112"/>
      <c r="F381" s="52"/>
      <c r="G381" s="52"/>
      <c r="H381" s="62"/>
      <c r="I381" s="50"/>
      <c r="J381" s="50"/>
    </row>
    <row r="382" spans="2:10" x14ac:dyDescent="0.25">
      <c r="B382" s="59"/>
      <c r="C382" s="60"/>
      <c r="D382" s="61"/>
      <c r="E382" s="112"/>
      <c r="F382" s="52"/>
      <c r="G382" s="52"/>
      <c r="H382" s="62"/>
      <c r="I382" s="50"/>
      <c r="J382" s="50"/>
    </row>
    <row r="383" spans="2:10" x14ac:dyDescent="0.25">
      <c r="B383" s="59"/>
      <c r="C383" s="60"/>
      <c r="D383" s="61"/>
      <c r="E383" s="112"/>
      <c r="F383" s="52"/>
      <c r="G383" s="52"/>
      <c r="H383" s="62"/>
      <c r="I383" s="50"/>
      <c r="J383" s="50"/>
    </row>
    <row r="384" spans="2:10" x14ac:dyDescent="0.25">
      <c r="B384" s="59"/>
      <c r="C384" s="60"/>
      <c r="D384" s="61"/>
      <c r="E384" s="112"/>
      <c r="F384" s="52"/>
      <c r="G384" s="52"/>
      <c r="H384" s="62"/>
      <c r="I384" s="50"/>
      <c r="J384" s="50"/>
    </row>
    <row r="385" spans="2:10" x14ac:dyDescent="0.25">
      <c r="B385" s="59"/>
      <c r="C385" s="60"/>
      <c r="D385" s="61"/>
      <c r="E385" s="112"/>
      <c r="F385" s="52"/>
      <c r="G385" s="52"/>
      <c r="H385" s="62"/>
      <c r="I385" s="50"/>
      <c r="J385" s="50"/>
    </row>
    <row r="386" spans="2:10" x14ac:dyDescent="0.25">
      <c r="B386" s="59"/>
      <c r="C386" s="60"/>
      <c r="D386" s="61"/>
      <c r="E386" s="112"/>
      <c r="F386" s="52"/>
      <c r="G386" s="52"/>
      <c r="H386" s="62"/>
      <c r="I386" s="50"/>
      <c r="J386" s="50"/>
    </row>
    <row r="387" spans="2:10" x14ac:dyDescent="0.25">
      <c r="B387" s="59"/>
      <c r="C387" s="60"/>
      <c r="D387" s="61"/>
      <c r="E387" s="112"/>
      <c r="F387" s="52"/>
      <c r="G387" s="52"/>
      <c r="H387" s="62"/>
      <c r="I387" s="50"/>
      <c r="J387" s="50"/>
    </row>
    <row r="388" spans="2:10" x14ac:dyDescent="0.25">
      <c r="B388" s="59"/>
      <c r="C388" s="60"/>
      <c r="D388" s="61"/>
      <c r="E388" s="112"/>
      <c r="F388" s="52"/>
      <c r="G388" s="52"/>
      <c r="H388" s="62"/>
      <c r="I388" s="50"/>
      <c r="J388" s="50"/>
    </row>
    <row r="389" spans="2:10" x14ac:dyDescent="0.25">
      <c r="B389" s="59"/>
      <c r="C389" s="60"/>
      <c r="D389" s="61"/>
      <c r="E389" s="112"/>
      <c r="F389" s="52"/>
      <c r="G389" s="52"/>
      <c r="H389" s="62"/>
      <c r="I389" s="50"/>
      <c r="J389" s="50"/>
    </row>
    <row r="390" spans="2:10" x14ac:dyDescent="0.25">
      <c r="B390" s="59"/>
      <c r="C390" s="60"/>
      <c r="D390" s="61"/>
      <c r="E390" s="112"/>
      <c r="F390" s="52"/>
      <c r="G390" s="52"/>
      <c r="H390" s="62"/>
      <c r="I390" s="50"/>
      <c r="J390" s="50"/>
    </row>
    <row r="391" spans="2:10" x14ac:dyDescent="0.25">
      <c r="B391" s="59"/>
      <c r="C391" s="60"/>
      <c r="D391" s="61"/>
      <c r="E391" s="112"/>
      <c r="F391" s="52"/>
      <c r="G391" s="52"/>
      <c r="H391" s="62"/>
      <c r="I391" s="50"/>
      <c r="J391" s="50"/>
    </row>
    <row r="392" spans="2:10" x14ac:dyDescent="0.25">
      <c r="B392" s="59"/>
      <c r="C392" s="60"/>
      <c r="D392" s="61"/>
      <c r="E392" s="112"/>
      <c r="F392" s="52"/>
      <c r="G392" s="52"/>
      <c r="H392" s="62"/>
      <c r="I392" s="50"/>
      <c r="J392" s="50"/>
    </row>
    <row r="393" spans="2:10" x14ac:dyDescent="0.25">
      <c r="B393" s="59"/>
      <c r="C393" s="60"/>
      <c r="D393" s="61"/>
      <c r="E393" s="112"/>
      <c r="F393" s="52"/>
      <c r="G393" s="52"/>
      <c r="H393" s="62"/>
      <c r="I393" s="50"/>
      <c r="J393" s="50"/>
    </row>
    <row r="394" spans="2:10" x14ac:dyDescent="0.25">
      <c r="B394" s="59"/>
      <c r="C394" s="60"/>
      <c r="D394" s="61"/>
      <c r="E394" s="112"/>
      <c r="F394" s="52"/>
      <c r="G394" s="52"/>
      <c r="H394" s="62"/>
      <c r="I394" s="50"/>
      <c r="J394" s="50"/>
    </row>
    <row r="395" spans="2:10" x14ac:dyDescent="0.25">
      <c r="B395" s="59"/>
      <c r="C395" s="60"/>
      <c r="D395" s="61"/>
      <c r="E395" s="112"/>
      <c r="F395" s="52"/>
      <c r="G395" s="52"/>
      <c r="H395" s="62"/>
      <c r="I395" s="50"/>
      <c r="J395" s="50"/>
    </row>
    <row r="396" spans="2:10" x14ac:dyDescent="0.25">
      <c r="B396" s="59"/>
      <c r="C396" s="60"/>
      <c r="D396" s="61"/>
      <c r="E396" s="112"/>
      <c r="F396" s="52"/>
      <c r="G396" s="52"/>
      <c r="H396" s="62"/>
      <c r="I396" s="50"/>
      <c r="J396" s="50"/>
    </row>
    <row r="397" spans="2:10" x14ac:dyDescent="0.25">
      <c r="B397" s="59"/>
      <c r="C397" s="60"/>
      <c r="D397" s="61"/>
      <c r="E397" s="112"/>
      <c r="F397" s="52"/>
      <c r="G397" s="52"/>
      <c r="H397" s="62"/>
      <c r="I397" s="50"/>
      <c r="J397" s="50"/>
    </row>
    <row r="398" spans="2:10" x14ac:dyDescent="0.25">
      <c r="B398" s="59"/>
      <c r="C398" s="60"/>
      <c r="D398" s="61"/>
      <c r="E398" s="112"/>
      <c r="F398" s="52"/>
      <c r="G398" s="52"/>
      <c r="H398" s="62"/>
      <c r="I398" s="50"/>
      <c r="J398" s="50"/>
    </row>
    <row r="399" spans="2:10" x14ac:dyDescent="0.25">
      <c r="B399" s="59"/>
      <c r="C399" s="60"/>
      <c r="D399" s="61"/>
      <c r="E399" s="112"/>
      <c r="F399" s="52"/>
      <c r="G399" s="52"/>
      <c r="H399" s="62"/>
      <c r="I399" s="50"/>
      <c r="J399" s="50"/>
    </row>
    <row r="400" spans="2:10" x14ac:dyDescent="0.25">
      <c r="B400" s="59"/>
      <c r="C400" s="60"/>
      <c r="D400" s="61"/>
      <c r="E400" s="112"/>
      <c r="F400" s="52"/>
      <c r="G400" s="52"/>
      <c r="H400" s="62"/>
      <c r="I400" s="50"/>
      <c r="J400" s="50"/>
    </row>
    <row r="401" spans="2:10" x14ac:dyDescent="0.25">
      <c r="B401" s="59"/>
      <c r="C401" s="60"/>
      <c r="D401" s="61"/>
      <c r="E401" s="112"/>
      <c r="F401" s="52"/>
      <c r="G401" s="52"/>
      <c r="H401" s="62"/>
      <c r="I401" s="50"/>
      <c r="J401" s="50"/>
    </row>
    <row r="402" spans="2:10" x14ac:dyDescent="0.25">
      <c r="B402" s="59"/>
      <c r="C402" s="60"/>
      <c r="D402" s="61"/>
      <c r="E402" s="112"/>
      <c r="F402" s="52"/>
      <c r="G402" s="52"/>
      <c r="H402" s="62"/>
      <c r="I402" s="50"/>
      <c r="J402" s="50"/>
    </row>
    <row r="403" spans="2:10" x14ac:dyDescent="0.25">
      <c r="B403" s="59"/>
      <c r="C403" s="60"/>
      <c r="D403" s="61"/>
      <c r="E403" s="112"/>
      <c r="F403" s="52"/>
      <c r="G403" s="52"/>
      <c r="H403" s="62"/>
      <c r="I403" s="50"/>
      <c r="J403" s="50"/>
    </row>
    <row r="404" spans="2:10" x14ac:dyDescent="0.25">
      <c r="B404" s="59"/>
      <c r="C404" s="60"/>
      <c r="D404" s="61"/>
      <c r="E404" s="112"/>
      <c r="F404" s="52"/>
      <c r="G404" s="52"/>
      <c r="H404" s="62"/>
      <c r="I404" s="50"/>
      <c r="J404" s="50"/>
    </row>
    <row r="405" spans="2:10" x14ac:dyDescent="0.25">
      <c r="B405" s="59"/>
      <c r="C405" s="60"/>
      <c r="D405" s="61"/>
      <c r="E405" s="112"/>
      <c r="F405" s="52"/>
      <c r="G405" s="52"/>
      <c r="H405" s="62"/>
      <c r="I405" s="50"/>
      <c r="J405" s="50"/>
    </row>
    <row r="406" spans="2:10" x14ac:dyDescent="0.25">
      <c r="B406" s="59"/>
      <c r="C406" s="60"/>
      <c r="D406" s="61"/>
      <c r="E406" s="112"/>
      <c r="F406" s="52"/>
      <c r="G406" s="52"/>
      <c r="H406" s="62"/>
      <c r="I406" s="50"/>
      <c r="J406" s="50"/>
    </row>
    <row r="407" spans="2:10" x14ac:dyDescent="0.25">
      <c r="B407" s="59"/>
      <c r="C407" s="60"/>
      <c r="D407" s="61"/>
      <c r="E407" s="112"/>
      <c r="F407" s="52"/>
      <c r="G407" s="52"/>
      <c r="H407" s="62"/>
      <c r="I407" s="50"/>
      <c r="J407" s="50"/>
    </row>
    <row r="408" spans="2:10" x14ac:dyDescent="0.25">
      <c r="B408" s="59"/>
      <c r="C408" s="60"/>
      <c r="D408" s="61"/>
      <c r="E408" s="112"/>
      <c r="F408" s="52"/>
      <c r="G408" s="52"/>
      <c r="H408" s="62"/>
      <c r="I408" s="50"/>
      <c r="J408" s="50"/>
    </row>
    <row r="409" spans="2:10" x14ac:dyDescent="0.25">
      <c r="B409" s="59"/>
      <c r="C409" s="60"/>
      <c r="D409" s="61"/>
      <c r="E409" s="112"/>
      <c r="F409" s="52"/>
      <c r="G409" s="52"/>
      <c r="H409" s="62"/>
      <c r="I409" s="50"/>
      <c r="J409" s="50"/>
    </row>
    <row r="410" spans="2:10" x14ac:dyDescent="0.25">
      <c r="B410" s="59"/>
      <c r="C410" s="60"/>
      <c r="D410" s="61"/>
      <c r="E410" s="112"/>
      <c r="F410" s="52"/>
      <c r="G410" s="52"/>
      <c r="H410" s="62"/>
      <c r="I410" s="50"/>
      <c r="J410" s="50"/>
    </row>
    <row r="411" spans="2:10" x14ac:dyDescent="0.25">
      <c r="B411" s="59"/>
      <c r="C411" s="60"/>
      <c r="D411" s="61"/>
      <c r="E411" s="112"/>
      <c r="F411" s="52"/>
      <c r="G411" s="52"/>
      <c r="H411" s="62"/>
      <c r="I411" s="50"/>
      <c r="J411" s="50"/>
    </row>
    <row r="412" spans="2:10" x14ac:dyDescent="0.25">
      <c r="B412" s="59"/>
      <c r="C412" s="60"/>
      <c r="D412" s="61"/>
      <c r="E412" s="112"/>
      <c r="F412" s="52"/>
      <c r="G412" s="52"/>
      <c r="H412" s="62"/>
      <c r="I412" s="50"/>
      <c r="J412" s="50"/>
    </row>
    <row r="413" spans="2:10" x14ac:dyDescent="0.25">
      <c r="B413" s="59"/>
      <c r="C413" s="60"/>
      <c r="D413" s="61"/>
      <c r="E413" s="112"/>
      <c r="F413" s="52"/>
      <c r="G413" s="52"/>
      <c r="H413" s="62"/>
      <c r="I413" s="50"/>
      <c r="J413" s="50"/>
    </row>
    <row r="414" spans="2:10" x14ac:dyDescent="0.25">
      <c r="B414" s="59"/>
      <c r="C414" s="60"/>
      <c r="D414" s="61"/>
      <c r="E414" s="112"/>
      <c r="F414" s="52"/>
      <c r="G414" s="52"/>
      <c r="H414" s="62"/>
      <c r="I414" s="50"/>
      <c r="J414" s="50"/>
    </row>
    <row r="415" spans="2:10" x14ac:dyDescent="0.25">
      <c r="B415" s="59"/>
      <c r="C415" s="60"/>
      <c r="D415" s="61"/>
      <c r="E415" s="112"/>
      <c r="F415" s="52"/>
      <c r="G415" s="52"/>
      <c r="H415" s="62"/>
      <c r="I415" s="50"/>
      <c r="J415" s="50"/>
    </row>
    <row r="416" spans="2:10" x14ac:dyDescent="0.25">
      <c r="B416" s="59"/>
      <c r="C416" s="60"/>
      <c r="D416" s="61"/>
      <c r="E416" s="112"/>
      <c r="F416" s="52"/>
      <c r="G416" s="52"/>
      <c r="H416" s="62"/>
      <c r="I416" s="50"/>
      <c r="J416" s="50"/>
    </row>
    <row r="417" spans="2:10" x14ac:dyDescent="0.25">
      <c r="B417" s="59"/>
      <c r="C417" s="60"/>
      <c r="D417" s="61"/>
      <c r="E417" s="112"/>
      <c r="F417" s="52"/>
      <c r="G417" s="52"/>
      <c r="H417" s="62"/>
      <c r="I417" s="50"/>
      <c r="J417" s="50"/>
    </row>
    <row r="418" spans="2:10" x14ac:dyDescent="0.25">
      <c r="B418" s="59"/>
      <c r="C418" s="60"/>
      <c r="D418" s="61"/>
      <c r="E418" s="112"/>
      <c r="F418" s="52"/>
      <c r="G418" s="52"/>
      <c r="H418" s="62"/>
      <c r="I418" s="50"/>
      <c r="J418" s="50"/>
    </row>
    <row r="419" spans="2:10" x14ac:dyDescent="0.25">
      <c r="B419" s="59"/>
      <c r="C419" s="60"/>
      <c r="D419" s="61"/>
      <c r="E419" s="112"/>
      <c r="F419" s="52"/>
      <c r="G419" s="52"/>
      <c r="H419" s="62"/>
      <c r="I419" s="50"/>
      <c r="J419" s="50"/>
    </row>
    <row r="420" spans="2:10" x14ac:dyDescent="0.25">
      <c r="B420" s="59"/>
      <c r="C420" s="60"/>
      <c r="D420" s="61"/>
      <c r="E420" s="112"/>
      <c r="F420" s="52"/>
      <c r="G420" s="52"/>
      <c r="H420" s="62"/>
      <c r="I420" s="50"/>
      <c r="J420" s="50"/>
    </row>
    <row r="421" spans="2:10" x14ac:dyDescent="0.25">
      <c r="B421" s="59"/>
      <c r="C421" s="60"/>
      <c r="D421" s="61"/>
      <c r="E421" s="112"/>
      <c r="F421" s="52"/>
      <c r="G421" s="52"/>
      <c r="H421" s="62"/>
      <c r="I421" s="50"/>
      <c r="J421" s="50"/>
    </row>
    <row r="422" spans="2:10" x14ac:dyDescent="0.25">
      <c r="B422" s="59"/>
      <c r="C422" s="60"/>
      <c r="D422" s="61"/>
      <c r="E422" s="112"/>
      <c r="F422" s="52"/>
      <c r="G422" s="52"/>
      <c r="H422" s="62"/>
      <c r="I422" s="50"/>
      <c r="J422" s="50"/>
    </row>
    <row r="423" spans="2:10" x14ac:dyDescent="0.25">
      <c r="B423" s="59"/>
      <c r="C423" s="60"/>
      <c r="D423" s="61"/>
      <c r="E423" s="112"/>
      <c r="F423" s="52"/>
      <c r="G423" s="52"/>
      <c r="H423" s="62"/>
      <c r="I423" s="50"/>
      <c r="J423" s="50"/>
    </row>
    <row r="424" spans="2:10" x14ac:dyDescent="0.25">
      <c r="B424" s="59"/>
      <c r="C424" s="60"/>
      <c r="D424" s="61"/>
      <c r="E424" s="112"/>
      <c r="F424" s="52"/>
      <c r="G424" s="52"/>
      <c r="H424" s="62"/>
      <c r="I424" s="50"/>
      <c r="J424" s="50"/>
    </row>
    <row r="425" spans="2:10" x14ac:dyDescent="0.25">
      <c r="B425" s="59"/>
      <c r="C425" s="60"/>
      <c r="D425" s="61"/>
      <c r="E425" s="112"/>
      <c r="F425" s="52"/>
      <c r="G425" s="52"/>
      <c r="H425" s="62"/>
      <c r="I425" s="50"/>
      <c r="J425" s="50"/>
    </row>
    <row r="426" spans="2:10" x14ac:dyDescent="0.25">
      <c r="B426" s="59"/>
      <c r="C426" s="60"/>
      <c r="D426" s="61"/>
      <c r="E426" s="112"/>
      <c r="F426" s="52"/>
      <c r="G426" s="52"/>
      <c r="H426" s="62"/>
      <c r="I426" s="50"/>
      <c r="J426" s="50"/>
    </row>
    <row r="427" spans="2:10" x14ac:dyDescent="0.25">
      <c r="B427" s="59"/>
      <c r="C427" s="60"/>
      <c r="D427" s="61"/>
      <c r="E427" s="112"/>
      <c r="F427" s="52"/>
      <c r="G427" s="52"/>
      <c r="H427" s="62"/>
      <c r="I427" s="50"/>
      <c r="J427" s="50"/>
    </row>
    <row r="428" spans="2:10" x14ac:dyDescent="0.25">
      <c r="B428" s="59"/>
      <c r="C428" s="60"/>
      <c r="D428" s="61"/>
      <c r="E428" s="112"/>
      <c r="F428" s="52"/>
      <c r="G428" s="52"/>
      <c r="H428" s="62"/>
      <c r="I428" s="50"/>
      <c r="J428" s="50"/>
    </row>
    <row r="429" spans="2:10" x14ac:dyDescent="0.25">
      <c r="B429" s="59"/>
      <c r="C429" s="60"/>
      <c r="D429" s="61"/>
      <c r="E429" s="112"/>
      <c r="F429" s="52"/>
      <c r="G429" s="52"/>
      <c r="H429" s="62"/>
      <c r="I429" s="50"/>
      <c r="J429" s="50"/>
    </row>
    <row r="430" spans="2:10" x14ac:dyDescent="0.25">
      <c r="B430" s="59"/>
      <c r="C430" s="60"/>
      <c r="D430" s="61"/>
      <c r="E430" s="112"/>
      <c r="F430" s="52"/>
      <c r="G430" s="52"/>
      <c r="H430" s="62"/>
      <c r="I430" s="50"/>
      <c r="J430" s="50"/>
    </row>
    <row r="431" spans="2:10" x14ac:dyDescent="0.25">
      <c r="B431" s="59"/>
      <c r="C431" s="60"/>
      <c r="D431" s="61"/>
      <c r="E431" s="112"/>
      <c r="F431" s="52"/>
      <c r="G431" s="52"/>
      <c r="H431" s="62"/>
      <c r="I431" s="50"/>
      <c r="J431" s="50"/>
    </row>
    <row r="432" spans="2:10" x14ac:dyDescent="0.25">
      <c r="B432" s="59"/>
      <c r="C432" s="60"/>
      <c r="D432" s="61"/>
      <c r="E432" s="112"/>
      <c r="F432" s="52"/>
      <c r="G432" s="52"/>
      <c r="H432" s="62"/>
      <c r="I432" s="50"/>
      <c r="J432" s="50"/>
    </row>
    <row r="433" spans="2:10" x14ac:dyDescent="0.25">
      <c r="B433" s="59"/>
      <c r="C433" s="60"/>
      <c r="D433" s="61"/>
      <c r="E433" s="112"/>
      <c r="F433" s="52"/>
      <c r="G433" s="52"/>
      <c r="H433" s="62"/>
      <c r="I433" s="50"/>
      <c r="J433" s="50"/>
    </row>
    <row r="434" spans="2:10" x14ac:dyDescent="0.25">
      <c r="B434" s="59"/>
      <c r="C434" s="60"/>
      <c r="D434" s="61"/>
      <c r="E434" s="112"/>
      <c r="F434" s="52"/>
      <c r="G434" s="52"/>
      <c r="H434" s="62"/>
      <c r="I434" s="50"/>
      <c r="J434" s="50"/>
    </row>
    <row r="435" spans="2:10" x14ac:dyDescent="0.25">
      <c r="B435" s="59"/>
      <c r="C435" s="60"/>
      <c r="D435" s="61"/>
      <c r="E435" s="112"/>
      <c r="F435" s="52"/>
      <c r="G435" s="52"/>
      <c r="H435" s="62"/>
      <c r="I435" s="50"/>
      <c r="J435" s="50"/>
    </row>
    <row r="436" spans="2:10" x14ac:dyDescent="0.25">
      <c r="B436" s="59"/>
      <c r="C436" s="60"/>
      <c r="D436" s="61"/>
      <c r="E436" s="112"/>
      <c r="F436" s="52"/>
      <c r="G436" s="52"/>
      <c r="H436" s="62"/>
      <c r="I436" s="50"/>
      <c r="J436" s="50"/>
    </row>
    <row r="437" spans="2:10" x14ac:dyDescent="0.25">
      <c r="B437" s="59"/>
      <c r="C437" s="60"/>
      <c r="D437" s="61"/>
      <c r="E437" s="112"/>
      <c r="F437" s="52"/>
      <c r="G437" s="52"/>
      <c r="H437" s="62"/>
      <c r="I437" s="50"/>
      <c r="J437" s="50"/>
    </row>
    <row r="438" spans="2:10" x14ac:dyDescent="0.25">
      <c r="B438" s="59"/>
      <c r="C438" s="60"/>
      <c r="D438" s="61"/>
      <c r="E438" s="112"/>
      <c r="F438" s="52"/>
      <c r="G438" s="52"/>
      <c r="H438" s="62"/>
      <c r="I438" s="50"/>
      <c r="J438" s="50"/>
    </row>
    <row r="439" spans="2:10" x14ac:dyDescent="0.25">
      <c r="B439" s="59"/>
      <c r="C439" s="60"/>
      <c r="D439" s="61"/>
      <c r="E439" s="112"/>
      <c r="F439" s="52"/>
      <c r="G439" s="52"/>
      <c r="H439" s="62"/>
      <c r="I439" s="50"/>
      <c r="J439" s="50"/>
    </row>
    <row r="440" spans="2:10" x14ac:dyDescent="0.25">
      <c r="B440" s="59"/>
      <c r="C440" s="60"/>
      <c r="D440" s="61"/>
      <c r="E440" s="112"/>
      <c r="F440" s="52"/>
      <c r="G440" s="52"/>
      <c r="H440" s="62"/>
      <c r="I440" s="50"/>
      <c r="J440" s="50"/>
    </row>
    <row r="441" spans="2:10" x14ac:dyDescent="0.25">
      <c r="B441" s="59"/>
      <c r="C441" s="60"/>
      <c r="D441" s="61"/>
      <c r="E441" s="112"/>
      <c r="F441" s="52"/>
      <c r="G441" s="52"/>
      <c r="H441" s="62"/>
      <c r="I441" s="50"/>
      <c r="J441" s="50"/>
    </row>
    <row r="442" spans="2:10" x14ac:dyDescent="0.25">
      <c r="B442" s="59"/>
      <c r="C442" s="60"/>
      <c r="D442" s="61"/>
      <c r="E442" s="112"/>
      <c r="F442" s="52"/>
      <c r="G442" s="52"/>
      <c r="H442" s="62"/>
      <c r="I442" s="50"/>
      <c r="J442" s="50"/>
    </row>
    <row r="443" spans="2:10" x14ac:dyDescent="0.25">
      <c r="B443" s="59"/>
      <c r="C443" s="60"/>
      <c r="D443" s="61"/>
      <c r="E443" s="112"/>
      <c r="F443" s="52"/>
      <c r="G443" s="52"/>
      <c r="H443" s="62"/>
      <c r="I443" s="50"/>
      <c r="J443" s="50"/>
    </row>
    <row r="444" spans="2:10" x14ac:dyDescent="0.25">
      <c r="B444" s="59"/>
      <c r="C444" s="60"/>
      <c r="D444" s="61"/>
      <c r="E444" s="112"/>
      <c r="F444" s="52"/>
      <c r="G444" s="52"/>
      <c r="H444" s="62"/>
      <c r="I444" s="50"/>
      <c r="J444" s="50"/>
    </row>
    <row r="445" spans="2:10" x14ac:dyDescent="0.25">
      <c r="B445" s="59"/>
      <c r="C445" s="60"/>
      <c r="D445" s="61"/>
      <c r="E445" s="112"/>
      <c r="F445" s="52"/>
      <c r="G445" s="52"/>
      <c r="H445" s="62"/>
      <c r="I445" s="50"/>
      <c r="J445" s="50"/>
    </row>
    <row r="446" spans="2:10" x14ac:dyDescent="0.25">
      <c r="B446" s="59"/>
      <c r="C446" s="60"/>
      <c r="D446" s="61"/>
      <c r="E446" s="112"/>
      <c r="F446" s="52"/>
      <c r="G446" s="52"/>
      <c r="H446" s="62"/>
      <c r="I446" s="50"/>
      <c r="J446" s="50"/>
    </row>
    <row r="447" spans="2:10" x14ac:dyDescent="0.25">
      <c r="B447" s="59"/>
      <c r="C447" s="60"/>
      <c r="D447" s="61"/>
      <c r="E447" s="112"/>
      <c r="F447" s="52"/>
      <c r="G447" s="52"/>
      <c r="H447" s="62"/>
      <c r="I447" s="50"/>
      <c r="J447" s="50"/>
    </row>
    <row r="448" spans="2:10" x14ac:dyDescent="0.25">
      <c r="B448" s="59"/>
      <c r="C448" s="60"/>
      <c r="D448" s="61"/>
      <c r="E448" s="112"/>
      <c r="F448" s="52"/>
      <c r="G448" s="52"/>
      <c r="H448" s="62"/>
      <c r="I448" s="50"/>
      <c r="J448" s="50"/>
    </row>
    <row r="449" spans="2:10" x14ac:dyDescent="0.25">
      <c r="B449" s="59"/>
      <c r="C449" s="60"/>
      <c r="D449" s="61"/>
      <c r="E449" s="112"/>
      <c r="F449" s="52"/>
      <c r="G449" s="52"/>
      <c r="H449" s="62"/>
      <c r="I449" s="50"/>
      <c r="J449" s="50"/>
    </row>
    <row r="450" spans="2:10" ht="14.25" customHeight="1" x14ac:dyDescent="0.25">
      <c r="B450" s="59"/>
      <c r="C450" s="60"/>
      <c r="D450" s="61"/>
      <c r="E450" s="112"/>
      <c r="F450" s="52"/>
      <c r="G450" s="52"/>
      <c r="H450" s="62"/>
      <c r="I450" s="50"/>
      <c r="J450" s="50"/>
    </row>
  </sheetData>
  <mergeCells count="26">
    <mergeCell ref="B1:D1"/>
    <mergeCell ref="B2:D2"/>
    <mergeCell ref="B3:D3"/>
    <mergeCell ref="B4:D4"/>
    <mergeCell ref="B153:D153"/>
    <mergeCell ref="B9:D9"/>
    <mergeCell ref="B8:D8"/>
    <mergeCell ref="B202:D202"/>
    <mergeCell ref="B203:D203"/>
    <mergeCell ref="B204:D204"/>
    <mergeCell ref="F2:J2"/>
    <mergeCell ref="B156:D156"/>
    <mergeCell ref="B157:D157"/>
    <mergeCell ref="B168:D168"/>
    <mergeCell ref="B210:D210"/>
    <mergeCell ref="B211:D211"/>
    <mergeCell ref="B212:D212"/>
    <mergeCell ref="B245:D245"/>
    <mergeCell ref="B246:D246"/>
    <mergeCell ref="B276:D276"/>
    <mergeCell ref="B277:D277"/>
    <mergeCell ref="B247:D247"/>
    <mergeCell ref="B258:D258"/>
    <mergeCell ref="B273:D273"/>
    <mergeCell ref="B274:D274"/>
    <mergeCell ref="B275:D275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7"/>
  <sheetViews>
    <sheetView workbookViewId="0">
      <selection activeCell="E7" sqref="E7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0"/>
      <c r="C1" s="20"/>
      <c r="D1" s="20"/>
      <c r="E1" s="20"/>
      <c r="F1" s="3"/>
      <c r="G1" s="3"/>
    </row>
    <row r="2" spans="2:7" ht="15.75" customHeight="1" x14ac:dyDescent="0.25">
      <c r="B2" s="239" t="s">
        <v>37</v>
      </c>
      <c r="C2" s="239"/>
      <c r="D2" s="239"/>
      <c r="E2" s="239"/>
      <c r="F2" s="239"/>
      <c r="G2" s="239"/>
    </row>
    <row r="3" spans="2:7" ht="18" x14ac:dyDescent="0.25">
      <c r="B3" s="20"/>
      <c r="C3" s="20"/>
      <c r="D3" s="20"/>
      <c r="E3" s="20"/>
      <c r="F3" s="3"/>
      <c r="G3" s="3"/>
    </row>
    <row r="4" spans="2:7" ht="25.5" x14ac:dyDescent="0.25">
      <c r="B4" s="41" t="s">
        <v>7</v>
      </c>
      <c r="C4" s="41" t="s">
        <v>218</v>
      </c>
      <c r="D4" s="41" t="s">
        <v>230</v>
      </c>
      <c r="E4" s="41" t="s">
        <v>231</v>
      </c>
      <c r="F4" s="41" t="s">
        <v>17</v>
      </c>
      <c r="G4" s="41" t="s">
        <v>40</v>
      </c>
    </row>
    <row r="5" spans="2:7" x14ac:dyDescent="0.25">
      <c r="B5" s="41"/>
      <c r="C5" s="41">
        <v>1</v>
      </c>
      <c r="D5" s="41">
        <v>2</v>
      </c>
      <c r="E5" s="41">
        <v>3</v>
      </c>
      <c r="F5" s="41" t="s">
        <v>233</v>
      </c>
      <c r="G5" s="41" t="s">
        <v>232</v>
      </c>
    </row>
    <row r="6" spans="2:7" ht="15.75" customHeight="1" x14ac:dyDescent="0.25">
      <c r="B6" s="7" t="s">
        <v>126</v>
      </c>
      <c r="C6" s="63">
        <f>C7</f>
        <v>24764.880000000001</v>
      </c>
      <c r="D6" s="51">
        <f>D7</f>
        <v>26416.97</v>
      </c>
      <c r="E6" s="63">
        <f>E7</f>
        <v>30590</v>
      </c>
      <c r="F6" s="51">
        <f>(D6/C6)*100</f>
        <v>106.67110036471001</v>
      </c>
      <c r="G6" s="51">
        <f>(D6/E6)*100</f>
        <v>86.358188950637469</v>
      </c>
    </row>
    <row r="7" spans="2:7" x14ac:dyDescent="0.25">
      <c r="B7" s="14" t="s">
        <v>127</v>
      </c>
      <c r="C7" s="52">
        <v>24764.880000000001</v>
      </c>
      <c r="D7" s="50">
        <v>26416.97</v>
      </c>
      <c r="E7" s="52">
        <v>30590</v>
      </c>
      <c r="F7" s="51">
        <f>(D7/C7)*100</f>
        <v>106.67110036471001</v>
      </c>
      <c r="G7" s="51">
        <f>(D7/E7)*100</f>
        <v>86.358188950637469</v>
      </c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I31" sqref="I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239" t="s">
        <v>60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2:12" ht="15.75" customHeight="1" x14ac:dyDescent="0.25">
      <c r="B3" s="239" t="s">
        <v>32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266" t="s">
        <v>7</v>
      </c>
      <c r="C5" s="267"/>
      <c r="D5" s="267"/>
      <c r="E5" s="267"/>
      <c r="F5" s="268"/>
      <c r="G5" s="43" t="s">
        <v>52</v>
      </c>
      <c r="H5" s="41" t="s">
        <v>42</v>
      </c>
      <c r="I5" s="43" t="s">
        <v>41</v>
      </c>
      <c r="J5" s="43" t="s">
        <v>53</v>
      </c>
      <c r="K5" s="43" t="s">
        <v>17</v>
      </c>
      <c r="L5" s="43" t="s">
        <v>40</v>
      </c>
    </row>
    <row r="6" spans="2:12" x14ac:dyDescent="0.25">
      <c r="B6" s="266">
        <v>1</v>
      </c>
      <c r="C6" s="267"/>
      <c r="D6" s="267"/>
      <c r="E6" s="267"/>
      <c r="F6" s="268"/>
      <c r="G6" s="43">
        <v>2</v>
      </c>
      <c r="H6" s="43">
        <v>3</v>
      </c>
      <c r="I6" s="43">
        <v>4</v>
      </c>
      <c r="J6" s="43">
        <v>5</v>
      </c>
      <c r="K6" s="43" t="s">
        <v>19</v>
      </c>
      <c r="L6" s="43" t="s">
        <v>20</v>
      </c>
    </row>
    <row r="7" spans="2:12" ht="25.5" x14ac:dyDescent="0.25">
      <c r="B7" s="7">
        <v>8</v>
      </c>
      <c r="C7" s="7"/>
      <c r="D7" s="7"/>
      <c r="E7" s="7"/>
      <c r="F7" s="7" t="s">
        <v>9</v>
      </c>
      <c r="G7" s="5"/>
      <c r="H7" s="5"/>
      <c r="I7" s="5"/>
      <c r="J7" s="32"/>
      <c r="K7" s="32"/>
      <c r="L7" s="32"/>
    </row>
    <row r="8" spans="2:12" x14ac:dyDescent="0.25">
      <c r="B8" s="7"/>
      <c r="C8" s="12">
        <v>84</v>
      </c>
      <c r="D8" s="12"/>
      <c r="E8" s="12"/>
      <c r="F8" s="12" t="s">
        <v>14</v>
      </c>
      <c r="G8" s="5"/>
      <c r="H8" s="5"/>
      <c r="I8" s="5"/>
      <c r="J8" s="32"/>
      <c r="K8" s="32"/>
      <c r="L8" s="32"/>
    </row>
    <row r="9" spans="2:12" ht="51" x14ac:dyDescent="0.25">
      <c r="B9" s="8"/>
      <c r="C9" s="8"/>
      <c r="D9" s="8">
        <v>841</v>
      </c>
      <c r="E9" s="8"/>
      <c r="F9" s="33" t="s">
        <v>33</v>
      </c>
      <c r="G9" s="5"/>
      <c r="H9" s="5"/>
      <c r="I9" s="5"/>
      <c r="J9" s="32"/>
      <c r="K9" s="32"/>
      <c r="L9" s="32"/>
    </row>
    <row r="10" spans="2:12" ht="25.5" x14ac:dyDescent="0.25">
      <c r="B10" s="8"/>
      <c r="C10" s="8"/>
      <c r="D10" s="8"/>
      <c r="E10" s="8">
        <v>8413</v>
      </c>
      <c r="F10" s="33" t="s">
        <v>34</v>
      </c>
      <c r="G10" s="5"/>
      <c r="H10" s="5"/>
      <c r="I10" s="5"/>
      <c r="J10" s="32"/>
      <c r="K10" s="32"/>
      <c r="L10" s="32"/>
    </row>
    <row r="11" spans="2:12" x14ac:dyDescent="0.25">
      <c r="B11" s="8"/>
      <c r="C11" s="8"/>
      <c r="D11" s="8"/>
      <c r="E11" s="9" t="s">
        <v>24</v>
      </c>
      <c r="F11" s="14"/>
      <c r="G11" s="5"/>
      <c r="H11" s="5"/>
      <c r="I11" s="5"/>
      <c r="J11" s="32"/>
      <c r="K11" s="32"/>
      <c r="L11" s="32"/>
    </row>
    <row r="12" spans="2:12" ht="25.5" x14ac:dyDescent="0.25">
      <c r="B12" s="10">
        <v>5</v>
      </c>
      <c r="C12" s="11"/>
      <c r="D12" s="11"/>
      <c r="E12" s="11"/>
      <c r="F12" s="25" t="s">
        <v>10</v>
      </c>
      <c r="G12" s="5"/>
      <c r="H12" s="5"/>
      <c r="I12" s="5"/>
      <c r="J12" s="32"/>
      <c r="K12" s="32"/>
      <c r="L12" s="32"/>
    </row>
    <row r="13" spans="2:12" ht="25.5" x14ac:dyDescent="0.25">
      <c r="B13" s="12"/>
      <c r="C13" s="12">
        <v>54</v>
      </c>
      <c r="D13" s="12"/>
      <c r="E13" s="12"/>
      <c r="F13" s="26" t="s">
        <v>15</v>
      </c>
      <c r="G13" s="5"/>
      <c r="H13" s="5"/>
      <c r="I13" s="6"/>
      <c r="J13" s="32"/>
      <c r="K13" s="32"/>
      <c r="L13" s="32"/>
    </row>
    <row r="14" spans="2:12" ht="63.75" x14ac:dyDescent="0.25">
      <c r="B14" s="12"/>
      <c r="C14" s="12"/>
      <c r="D14" s="12">
        <v>541</v>
      </c>
      <c r="E14" s="33"/>
      <c r="F14" s="33" t="s">
        <v>35</v>
      </c>
      <c r="G14" s="5"/>
      <c r="H14" s="5"/>
      <c r="I14" s="6"/>
      <c r="J14" s="32"/>
      <c r="K14" s="32"/>
      <c r="L14" s="32"/>
    </row>
    <row r="15" spans="2:12" ht="38.25" x14ac:dyDescent="0.25">
      <c r="B15" s="12"/>
      <c r="C15" s="12"/>
      <c r="D15" s="12"/>
      <c r="E15" s="33">
        <v>5413</v>
      </c>
      <c r="F15" s="33" t="s">
        <v>36</v>
      </c>
      <c r="G15" s="5"/>
      <c r="H15" s="5"/>
      <c r="I15" s="6"/>
      <c r="J15" s="32"/>
      <c r="K15" s="32"/>
      <c r="L15" s="32"/>
    </row>
    <row r="16" spans="2:12" x14ac:dyDescent="0.25">
      <c r="B16" s="13" t="s">
        <v>16</v>
      </c>
      <c r="C16" s="11"/>
      <c r="D16" s="11"/>
      <c r="E16" s="11"/>
      <c r="F16" s="25" t="s">
        <v>24</v>
      </c>
      <c r="G16" s="5"/>
      <c r="H16" s="5"/>
      <c r="I16" s="5"/>
      <c r="J16" s="32"/>
      <c r="K16" s="32"/>
      <c r="L16" s="32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21"/>
  <sheetViews>
    <sheetView workbookViewId="0">
      <selection activeCell="F27" sqref="F2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239" t="s">
        <v>11</v>
      </c>
      <c r="C2" s="291"/>
      <c r="D2" s="291"/>
      <c r="E2" s="291"/>
      <c r="F2" s="291"/>
      <c r="G2" s="291"/>
      <c r="H2" s="291"/>
      <c r="I2" s="291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292" t="s">
        <v>61</v>
      </c>
      <c r="C4" s="292"/>
      <c r="D4" s="292"/>
      <c r="E4" s="292"/>
      <c r="F4" s="292"/>
      <c r="G4" s="292"/>
      <c r="H4" s="292"/>
      <c r="I4" s="292"/>
    </row>
    <row r="5" spans="2:9" ht="18" x14ac:dyDescent="0.25">
      <c r="B5" s="20"/>
      <c r="C5" s="20"/>
      <c r="D5" s="20"/>
      <c r="E5" s="20"/>
      <c r="F5" s="20"/>
      <c r="G5" s="20"/>
      <c r="H5" s="20"/>
      <c r="I5" s="3"/>
    </row>
    <row r="6" spans="2:9" ht="25.5" x14ac:dyDescent="0.25">
      <c r="B6" s="266" t="s">
        <v>7</v>
      </c>
      <c r="C6" s="267"/>
      <c r="D6" s="267"/>
      <c r="E6" s="268"/>
      <c r="F6" s="41" t="s">
        <v>42</v>
      </c>
      <c r="G6" s="41" t="s">
        <v>39</v>
      </c>
      <c r="H6" s="41" t="s">
        <v>62</v>
      </c>
      <c r="I6" s="41" t="s">
        <v>40</v>
      </c>
    </row>
    <row r="7" spans="2:9" s="31" customFormat="1" ht="15.75" customHeight="1" x14ac:dyDescent="0.2">
      <c r="B7" s="293">
        <v>1</v>
      </c>
      <c r="C7" s="294"/>
      <c r="D7" s="294"/>
      <c r="E7" s="295"/>
      <c r="F7" s="42">
        <v>2</v>
      </c>
      <c r="G7" s="42">
        <v>3</v>
      </c>
      <c r="H7" s="42">
        <v>4</v>
      </c>
      <c r="I7" s="42" t="s">
        <v>38</v>
      </c>
    </row>
    <row r="8" spans="2:9" s="45" customFormat="1" ht="30" customHeight="1" x14ac:dyDescent="0.25">
      <c r="B8" s="287" t="s">
        <v>70</v>
      </c>
      <c r="C8" s="288"/>
      <c r="D8" s="289"/>
      <c r="E8" s="44" t="s">
        <v>71</v>
      </c>
      <c r="F8" s="46"/>
      <c r="G8" s="47"/>
      <c r="H8" s="47"/>
      <c r="I8" s="47"/>
    </row>
    <row r="9" spans="2:9" s="45" customFormat="1" ht="30" customHeight="1" x14ac:dyDescent="0.25">
      <c r="B9" s="287" t="s">
        <v>72</v>
      </c>
      <c r="C9" s="288"/>
      <c r="D9" s="289"/>
      <c r="E9" s="48" t="s">
        <v>63</v>
      </c>
      <c r="F9" s="46"/>
      <c r="G9" s="47"/>
      <c r="H9" s="47"/>
      <c r="I9" s="47"/>
    </row>
    <row r="10" spans="2:9" s="45" customFormat="1" ht="30" customHeight="1" x14ac:dyDescent="0.25">
      <c r="B10" s="290" t="s">
        <v>73</v>
      </c>
      <c r="C10" s="290"/>
      <c r="D10" s="290"/>
      <c r="E10" s="48" t="s">
        <v>64</v>
      </c>
      <c r="F10" s="46"/>
      <c r="G10" s="47"/>
      <c r="H10" s="47"/>
      <c r="I10" s="47"/>
    </row>
    <row r="11" spans="2:9" s="45" customFormat="1" ht="30" customHeight="1" x14ac:dyDescent="0.25">
      <c r="B11" s="287" t="s">
        <v>74</v>
      </c>
      <c r="C11" s="288"/>
      <c r="D11" s="289"/>
      <c r="E11" s="44" t="s">
        <v>77</v>
      </c>
      <c r="F11" s="46"/>
      <c r="G11" s="47"/>
      <c r="H11" s="47"/>
      <c r="I11" s="47"/>
    </row>
    <row r="12" spans="2:9" s="45" customFormat="1" ht="30" customHeight="1" x14ac:dyDescent="0.25">
      <c r="B12" s="287" t="s">
        <v>76</v>
      </c>
      <c r="C12" s="288"/>
      <c r="D12" s="289"/>
      <c r="E12" s="44" t="s">
        <v>75</v>
      </c>
      <c r="F12" s="46"/>
      <c r="G12" s="47"/>
      <c r="H12" s="47"/>
      <c r="I12" s="47"/>
    </row>
    <row r="13" spans="2:9" s="45" customFormat="1" ht="30" customHeight="1" x14ac:dyDescent="0.25">
      <c r="B13" s="287" t="s">
        <v>72</v>
      </c>
      <c r="C13" s="288"/>
      <c r="D13" s="289"/>
      <c r="E13" s="48" t="s">
        <v>63</v>
      </c>
      <c r="F13" s="46"/>
      <c r="G13" s="47"/>
      <c r="H13" s="47"/>
      <c r="I13" s="47"/>
    </row>
    <row r="14" spans="2:9" s="45" customFormat="1" ht="30" customHeight="1" x14ac:dyDescent="0.25">
      <c r="B14" s="290" t="s">
        <v>65</v>
      </c>
      <c r="C14" s="290"/>
      <c r="D14" s="290"/>
      <c r="E14" s="48" t="s">
        <v>66</v>
      </c>
      <c r="F14" s="46"/>
      <c r="G14" s="47"/>
      <c r="H14" s="47"/>
      <c r="I14" s="47"/>
    </row>
    <row r="15" spans="2:9" s="45" customFormat="1" ht="30" customHeight="1" x14ac:dyDescent="0.25">
      <c r="B15" s="287" t="s">
        <v>80</v>
      </c>
      <c r="C15" s="288"/>
      <c r="D15" s="289"/>
      <c r="E15" s="48" t="s">
        <v>67</v>
      </c>
      <c r="F15" s="46"/>
      <c r="G15" s="47"/>
      <c r="H15" s="47"/>
      <c r="I15" s="47"/>
    </row>
    <row r="16" spans="2:9" s="45" customFormat="1" ht="30" customHeight="1" x14ac:dyDescent="0.25">
      <c r="B16" s="287" t="s">
        <v>68</v>
      </c>
      <c r="C16" s="288"/>
      <c r="D16" s="289"/>
      <c r="E16" s="44" t="s">
        <v>69</v>
      </c>
      <c r="F16" s="46"/>
      <c r="G16" s="47"/>
      <c r="H16" s="47"/>
      <c r="I16" s="47"/>
    </row>
    <row r="17" spans="2:9" s="45" customFormat="1" ht="30" customHeight="1" x14ac:dyDescent="0.25">
      <c r="B17" s="287" t="s">
        <v>78</v>
      </c>
      <c r="C17" s="288"/>
      <c r="D17" s="289"/>
      <c r="E17" s="44" t="s">
        <v>79</v>
      </c>
      <c r="F17" s="46"/>
      <c r="G17" s="47"/>
      <c r="H17" s="47"/>
      <c r="I17" s="47"/>
    </row>
    <row r="18" spans="2:9" s="45" customFormat="1" ht="30" customHeight="1" x14ac:dyDescent="0.25">
      <c r="B18" s="287" t="s">
        <v>76</v>
      </c>
      <c r="C18" s="288"/>
      <c r="D18" s="289"/>
      <c r="E18" s="44" t="s">
        <v>75</v>
      </c>
      <c r="F18" s="46"/>
      <c r="G18" s="47"/>
      <c r="H18" s="47"/>
      <c r="I18" s="47"/>
    </row>
    <row r="19" spans="2:9" s="45" customFormat="1" ht="30" customHeight="1" x14ac:dyDescent="0.25">
      <c r="B19" s="290" t="s">
        <v>72</v>
      </c>
      <c r="C19" s="290"/>
      <c r="D19" s="290"/>
      <c r="E19" s="48" t="s">
        <v>63</v>
      </c>
      <c r="F19" s="46"/>
      <c r="G19" s="47"/>
      <c r="H19" s="47"/>
      <c r="I19" s="47"/>
    </row>
    <row r="20" spans="2:9" s="45" customFormat="1" ht="30" customHeight="1" x14ac:dyDescent="0.25">
      <c r="B20" s="290" t="s">
        <v>65</v>
      </c>
      <c r="C20" s="290"/>
      <c r="D20" s="290"/>
      <c r="E20" s="48" t="s">
        <v>66</v>
      </c>
      <c r="F20" s="46"/>
      <c r="G20" s="47"/>
      <c r="H20" s="47"/>
      <c r="I20" s="47"/>
    </row>
    <row r="21" spans="2:9" s="45" customFormat="1" ht="30" customHeight="1" x14ac:dyDescent="0.25">
      <c r="B21" s="287" t="s">
        <v>80</v>
      </c>
      <c r="C21" s="288"/>
      <c r="D21" s="289"/>
      <c r="E21" s="48" t="s">
        <v>67</v>
      </c>
      <c r="F21" s="46"/>
      <c r="G21" s="47"/>
      <c r="H21" s="47"/>
      <c r="I21" s="47"/>
    </row>
  </sheetData>
  <mergeCells count="18">
    <mergeCell ref="B2:I2"/>
    <mergeCell ref="B11:D11"/>
    <mergeCell ref="B13:D13"/>
    <mergeCell ref="B4:I4"/>
    <mergeCell ref="B6:E6"/>
    <mergeCell ref="B7:E7"/>
    <mergeCell ref="B8:D8"/>
    <mergeCell ref="B15:D15"/>
    <mergeCell ref="B9:D9"/>
    <mergeCell ref="B10:D10"/>
    <mergeCell ref="B12:D12"/>
    <mergeCell ref="B14:D14"/>
    <mergeCell ref="B16:D16"/>
    <mergeCell ref="B17:D17"/>
    <mergeCell ref="B18:D18"/>
    <mergeCell ref="B19:D19"/>
    <mergeCell ref="B21:D21"/>
    <mergeCell ref="B20:D20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2025-01-29T10:31:48Z</cp:lastPrinted>
  <dcterms:created xsi:type="dcterms:W3CDTF">2022-08-12T12:51:27Z</dcterms:created>
  <dcterms:modified xsi:type="dcterms:W3CDTF">2025-02-12T12:22:40Z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